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mc:AlternateContent xmlns:mc="http://schemas.openxmlformats.org/markup-compatibility/2006">
    <mc:Choice Requires="x15">
      <x15ac:absPath xmlns:x15ac="http://schemas.microsoft.com/office/spreadsheetml/2010/11/ac" url="\\lazioinnova.it\dati\215 - Servizio PAF\5-Microcredito\4.FONDO FUTURO 2 2014-2020\3.FINESTRA 2019\"/>
    </mc:Choice>
  </mc:AlternateContent>
  <workbookProtection workbookAlgorithmName="SHA-512" workbookHashValue="woJceQ+9GZqjRQN2h8nPTS/QFhFZZbSzkmB50sh9NF42L8AKJMkyivMXCCWymJsU41xxym6Lf5OhzB68XQqajQ==" workbookSaltValue="2kZpPv4v0vObgbfAHcxWuQ==" workbookSpinCount="100000" lockStructure="1"/>
  <bookViews>
    <workbookView xWindow="0" yWindow="0" windowWidth="28800" windowHeight="12000"/>
  </bookViews>
  <sheets>
    <sheet name="modello di calcolo" sheetId="1" r:id="rId1"/>
    <sheet name="foglio dati" sheetId="3" state="hidden" r:id="rId2"/>
    <sheet name="griglia per appendice" sheetId="2" state="hidden" r:id="rId3"/>
  </sheets>
  <definedNames>
    <definedName name="_xlnm.Print_Area" localSheetId="1">'foglio dati'!$A$1:$K$39</definedName>
    <definedName name="_xlnm.Print_Area" localSheetId="2">'griglia per appendice'!$B$2:$I$31</definedName>
    <definedName name="_xlnm.Print_Area" localSheetId="0">'modello di calcolo'!$B$3:$G$86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5" i="1" l="1"/>
  <c r="C17" i="2" l="1"/>
  <c r="F74" i="1"/>
  <c r="E78" i="1"/>
  <c r="E57" i="1"/>
  <c r="E74" i="1"/>
  <c r="C26" i="2"/>
  <c r="F81" i="1"/>
  <c r="F72" i="1"/>
  <c r="F69" i="1"/>
  <c r="F66" i="1"/>
  <c r="F63" i="1"/>
  <c r="F60" i="1"/>
  <c r="F30" i="1"/>
  <c r="C25" i="2" l="1"/>
  <c r="F37" i="1" l="1"/>
  <c r="F38" i="1" s="1"/>
  <c r="F36" i="1"/>
  <c r="F31" i="1"/>
  <c r="F29" i="1"/>
  <c r="F51" i="1"/>
  <c r="F50" i="1"/>
  <c r="F47" i="1"/>
  <c r="F46" i="1"/>
  <c r="F20" i="1"/>
  <c r="F19" i="1"/>
  <c r="F17" i="1"/>
  <c r="F16" i="1"/>
  <c r="F12" i="1"/>
  <c r="F11" i="1"/>
  <c r="F9" i="1"/>
  <c r="F8" i="1"/>
  <c r="C29" i="2"/>
  <c r="G10" i="2"/>
  <c r="C19" i="2"/>
  <c r="C18" i="2"/>
  <c r="G19" i="2"/>
  <c r="G18" i="2"/>
  <c r="G17" i="2"/>
  <c r="F52" i="1" l="1"/>
  <c r="F40" i="1"/>
  <c r="F41" i="1" s="1"/>
  <c r="C24" i="2"/>
  <c r="C23" i="2"/>
  <c r="C22" i="2"/>
  <c r="I15" i="2"/>
  <c r="I8" i="2"/>
  <c r="G13" i="2"/>
  <c r="G12" i="2"/>
  <c r="C13" i="2"/>
  <c r="C12" i="2"/>
  <c r="I2" i="2"/>
  <c r="G6" i="2"/>
  <c r="G5" i="2"/>
  <c r="G4" i="2"/>
  <c r="C6" i="2"/>
  <c r="C5" i="2"/>
  <c r="C4" i="2"/>
  <c r="E28" i="1"/>
  <c r="E45" i="1"/>
  <c r="E4" i="1"/>
  <c r="I31" i="2" l="1"/>
  <c r="F10" i="1"/>
  <c r="F13" i="1" s="1"/>
  <c r="F53" i="1"/>
  <c r="F18" i="1"/>
  <c r="F21" i="1" s="1"/>
  <c r="F24" i="1" l="1"/>
  <c r="F85" i="1" s="1"/>
</calcChain>
</file>

<file path=xl/sharedStrings.xml><?xml version="1.0" encoding="utf-8"?>
<sst xmlns="http://schemas.openxmlformats.org/spreadsheetml/2006/main" count="146" uniqueCount="96">
  <si>
    <t>MAX</t>
  </si>
  <si>
    <t>Cella di input: Reddito ISEE</t>
  </si>
  <si>
    <t>CALCOLO: REDDITO ISEE primo tratto curva  (crescente)</t>
  </si>
  <si>
    <t>punteggio minimo</t>
  </si>
  <si>
    <t>punteggio massimo</t>
  </si>
  <si>
    <t>CALCOLO PUNTEGGIO</t>
  </si>
  <si>
    <t>CALCOLO: REDDITO ISEE secondo tratto curva  (decrescente)</t>
  </si>
  <si>
    <t>CALCOLO PUNTEGGIO su REDDITO ISEE</t>
  </si>
  <si>
    <t>risultato minimo rilevante</t>
  </si>
  <si>
    <t>risultato massimo rilevante</t>
  </si>
  <si>
    <t xml:space="preserve"> prima data rilevante per anzianità</t>
  </si>
  <si>
    <t xml:space="preserve"> ultima data rilevante per anzianità</t>
  </si>
  <si>
    <t>numero minimo giorni rilevante per interpolazione lineare</t>
  </si>
  <si>
    <t xml:space="preserve">numero massimo giorni rilevante per interpolazione lineare  </t>
  </si>
  <si>
    <t>PREMIALITA'</t>
  </si>
  <si>
    <t>Cella di input: Impresa GIOVANILE (titolari/soci max 35 anni)</t>
  </si>
  <si>
    <t>CALCOLO PUNTEGGIO su impresa GIOVANILE</t>
  </si>
  <si>
    <t>Cella di input: Impresa "matura" (titolari/soci min 50 anni)</t>
  </si>
  <si>
    <t>CALCOLO PUNTEGGIO su impresa "matura"</t>
  </si>
  <si>
    <t>Cella di input: Impresa FEMMINILE</t>
  </si>
  <si>
    <t>CALCOLO PUNTEGGIO su impresa FEMMINILE</t>
  </si>
  <si>
    <t>CRITERIO 1 : Reddito ISEE</t>
  </si>
  <si>
    <t>max</t>
  </si>
  <si>
    <t xml:space="preserve">Calcolato per interpolazione lineare fra i due valori estremi </t>
  </si>
  <si>
    <t xml:space="preserve">punteggio </t>
  </si>
  <si>
    <t xml:space="preserve">occupati pari a </t>
  </si>
  <si>
    <t>impresa femminile</t>
  </si>
  <si>
    <t xml:space="preserve">impresa giovanile </t>
  </si>
  <si>
    <t xml:space="preserve">TOTALE </t>
  </si>
  <si>
    <t>punteggio</t>
  </si>
  <si>
    <t xml:space="preserve">Reddito ISEE fino a </t>
  </si>
  <si>
    <t>primo tratto curva</t>
  </si>
  <si>
    <t>secondo tratto curva</t>
  </si>
  <si>
    <t xml:space="preserve">pari o inferiore a </t>
  </si>
  <si>
    <t>secondo tratto curva: da soglia prima fascia a soglia seconda fascia</t>
  </si>
  <si>
    <t>limite minimo: ISEE pari a 0 Euro</t>
  </si>
  <si>
    <t>CRITERIO 2. Numero Occupati</t>
  </si>
  <si>
    <t>CRITERIO 3. Anzianità dell'impresa</t>
  </si>
  <si>
    <t xml:space="preserve">dato rilevante  </t>
  </si>
  <si>
    <t>dopo il (o costituenda)</t>
  </si>
  <si>
    <t xml:space="preserve">pari o antecedente il </t>
  </si>
  <si>
    <t>(20 anni)</t>
  </si>
  <si>
    <t>impresa giovanile</t>
  </si>
  <si>
    <t>impresa "matura"</t>
  </si>
  <si>
    <t>Cella di input: Soggetti che hanno partecipato ad iniziative regionali (torno subito/instudio/…)</t>
  </si>
  <si>
    <t>partecipa a iniz. Regionali</t>
  </si>
  <si>
    <t>Calcolato per interpolazione lineare fra i due valori estremi di ogni livello soglia</t>
  </si>
  <si>
    <t>soggetti che hanno partecipato a iniziative regionali</t>
  </si>
  <si>
    <t>Reddito ISEE minimo rilevante (euro)</t>
  </si>
  <si>
    <t xml:space="preserve">CALCOLO PUNTEGGIO su Anzianità Impresa </t>
  </si>
  <si>
    <t xml:space="preserve">T O T A L E </t>
  </si>
  <si>
    <t>DATI MODIFICABILI PER IMPOSTAZIONE GRIGLIA DEFINITIVA</t>
  </si>
  <si>
    <t>data inizio</t>
  </si>
  <si>
    <t>data fine</t>
  </si>
  <si>
    <t>dato utile solo per convalida</t>
  </si>
  <si>
    <t>CALCOLO PUNTEGGIO su numero occupati esistenti</t>
  </si>
  <si>
    <t>utile solo per convalida</t>
  </si>
  <si>
    <t>opzioni risposta:</t>
  </si>
  <si>
    <t>numero occupati</t>
  </si>
  <si>
    <t>"paghe" da UNIMIENS</t>
  </si>
  <si>
    <t>COSTITUENDA</t>
  </si>
  <si>
    <t>alla data della domanda</t>
  </si>
  <si>
    <t>impresa costituenda alla data della domanda</t>
  </si>
  <si>
    <t>impresa neo costituita (a partire dal 1° aprile 2019)</t>
  </si>
  <si>
    <t>primo tratto curva: superiore a zero fino a 10.000 Euro</t>
  </si>
  <si>
    <t>limite massimo: ISEE pari a 10.000 Eurp</t>
  </si>
  <si>
    <t>limite minimo: ISEE superiore a 10.000 Euro</t>
  </si>
  <si>
    <t>limite massimo: ISEE pari a 50.000 Euro</t>
  </si>
  <si>
    <t>dato su cui si calcola il punteggio</t>
  </si>
  <si>
    <t xml:space="preserve">IMPRESA COSTITUITA ALLA DATA DELLA DOMANDA ? </t>
  </si>
  <si>
    <t>SI</t>
  </si>
  <si>
    <t>NO</t>
  </si>
  <si>
    <r>
      <t xml:space="preserve">DATA DI INIZIO ATTIVITA' risultante in Agenzia delle Entrate
</t>
    </r>
    <r>
      <rPr>
        <sz val="11"/>
        <color theme="1"/>
        <rFont val="Calibri"/>
        <family val="2"/>
        <scheme val="minor"/>
      </rPr>
      <t>NB: 
se antecedente il 01/01/1900 inserire 01/01/1900 
se impresa costituenda costituenda inserire 01/01/1900</t>
    </r>
  </si>
  <si>
    <t>CALCOLO PUNTEGGIO su soggetti che hanno partecipato 
a iniziative regionali</t>
  </si>
  <si>
    <t>RIGHE DA NASCONDERE</t>
  </si>
  <si>
    <t xml:space="preserve">CALCOLO: giorni da data INIZIO ATTIVITA' RILEVANTE </t>
  </si>
  <si>
    <t xml:space="preserve">superiore a </t>
  </si>
  <si>
    <t>primo livello soglia</t>
  </si>
  <si>
    <t>secondo livello soglia</t>
  </si>
  <si>
    <t>lavoratori svantaggiati</t>
  </si>
  <si>
    <t>CRITERIO 2. Anzianità dell'impresa</t>
  </si>
  <si>
    <t>CRITERIO 3. Numero Occupati</t>
  </si>
  <si>
    <t>Cella di input: Lavoratori svantaggiati</t>
  </si>
  <si>
    <t>CALCOLO PUNTEGGIO su lavoratori svantaggiati</t>
  </si>
  <si>
    <t>premialità territoriale</t>
  </si>
  <si>
    <t>max totale premialità</t>
  </si>
  <si>
    <t>punteggio non costituite</t>
  </si>
  <si>
    <t>Cella di input: premialità territoriale 
(aree interne, piccoli comuni, aree di crisi complessa)</t>
  </si>
  <si>
    <t>CALCOLO PUNTEGGIO su premialità territoriale</t>
  </si>
  <si>
    <t xml:space="preserve">impresa costituita anteriormente al 1° gennaio 1999 </t>
  </si>
  <si>
    <t>PREMIALITA' SOGGETTIVE</t>
  </si>
  <si>
    <t>PUNTEGGIO TOTALE PREMIALITA'  SOGGETTIVE</t>
  </si>
  <si>
    <t>PREMIALITA' TERRITORIALE</t>
  </si>
  <si>
    <t>Imprese localizzate in specifici territori</t>
  </si>
  <si>
    <t xml:space="preserve">occupati pari o superirori a </t>
  </si>
  <si>
    <r>
      <t xml:space="preserve">CELLA INPUT : </t>
    </r>
    <r>
      <rPr>
        <b/>
        <sz val="11"/>
        <color theme="1"/>
        <rFont val="Calibri"/>
        <family val="2"/>
        <scheme val="minor"/>
      </rPr>
      <t xml:space="preserve">NUMERO DI OCCUPATI
"n. denunce individuali" risultante da ricevuta INPS invio Dichiarazione UNIEMENS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</si>
</sst>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_-;\-* #,##0_-;_-* &quot;-&quot;??_-;_-@_-"/>
    <numFmt numFmtId="165" formatCode="dd/mm/yy;@"/>
    <numFmt numFmtId="166" formatCode="[$-410]d\ mmmm\ yyyy;@"/>
    <numFmt numFmtId="167" formatCode="#,##0.00_ ;\-#,##0.00\ "/>
    <numFmt numFmtId="168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/>
    <xf numFmtId="0" fontId="4" fillId="7" borderId="16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164" fontId="4" fillId="7" borderId="19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66" fontId="4" fillId="7" borderId="19" xfId="1" applyNumberFormat="1" applyFont="1" applyFill="1" applyBorder="1" applyAlignment="1">
      <alignment horizontal="center" vertical="center"/>
    </xf>
    <xf numFmtId="43" fontId="4" fillId="0" borderId="0" xfId="1" applyFont="1"/>
    <xf numFmtId="0" fontId="3" fillId="0" borderId="5" xfId="0" applyFont="1" applyBorder="1" applyAlignment="1">
      <alignment vertical="center"/>
    </xf>
    <xf numFmtId="0" fontId="4" fillId="0" borderId="23" xfId="0" applyFont="1" applyBorder="1"/>
    <xf numFmtId="0" fontId="4" fillId="0" borderId="6" xfId="0" applyFont="1" applyBorder="1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43" fontId="0" fillId="0" borderId="0" xfId="1" applyFont="1"/>
    <xf numFmtId="43" fontId="4" fillId="7" borderId="19" xfId="1" applyFont="1" applyFill="1" applyBorder="1" applyAlignment="1">
      <alignment horizontal="center" vertical="center"/>
    </xf>
    <xf numFmtId="43" fontId="4" fillId="7" borderId="22" xfId="1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1" fontId="4" fillId="7" borderId="22" xfId="1" applyNumberFormat="1" applyFont="1" applyFill="1" applyBorder="1" applyAlignment="1">
      <alignment horizontal="center" vertical="center"/>
    </xf>
    <xf numFmtId="1" fontId="4" fillId="7" borderId="19" xfId="1" applyNumberFormat="1" applyFont="1" applyFill="1" applyBorder="1" applyAlignment="1">
      <alignment horizontal="center" vertical="center"/>
    </xf>
    <xf numFmtId="12" fontId="0" fillId="0" borderId="0" xfId="0" applyNumberFormat="1" applyFont="1"/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horizontal="right" vertical="center"/>
    </xf>
    <xf numFmtId="164" fontId="9" fillId="0" borderId="2" xfId="1" applyNumberFormat="1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10" fillId="0" borderId="5" xfId="0" applyFont="1" applyBorder="1" applyAlignment="1" applyProtection="1">
      <alignment horizontal="right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8" fillId="2" borderId="8" xfId="0" applyFont="1" applyFill="1" applyBorder="1" applyAlignment="1" applyProtection="1">
      <alignment horizontal="right" vertical="center" wrapText="1"/>
    </xf>
    <xf numFmtId="0" fontId="11" fillId="0" borderId="0" xfId="0" applyFont="1" applyBorder="1" applyAlignment="1" applyProtection="1">
      <alignment horizontal="right" vertical="center"/>
    </xf>
    <xf numFmtId="164" fontId="11" fillId="0" borderId="0" xfId="1" applyNumberFormat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/>
    </xf>
    <xf numFmtId="0" fontId="2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 wrapText="1"/>
    </xf>
    <xf numFmtId="0" fontId="12" fillId="0" borderId="0" xfId="0" applyFont="1" applyBorder="1" applyAlignment="1" applyProtection="1">
      <alignment horizontal="right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5" fillId="0" borderId="0" xfId="0" applyFont="1" applyBorder="1" applyAlignment="1" applyProtection="1">
      <alignment horizontal="right" wrapText="1"/>
    </xf>
    <xf numFmtId="0" fontId="9" fillId="0" borderId="0" xfId="0" applyFont="1" applyBorder="1" applyAlignment="1" applyProtection="1">
      <alignment horizontal="right" vertical="center"/>
    </xf>
    <xf numFmtId="164" fontId="9" fillId="0" borderId="0" xfId="1" applyNumberFormat="1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/>
    </xf>
    <xf numFmtId="164" fontId="10" fillId="0" borderId="0" xfId="1" applyNumberFormat="1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horizontal="right" vertical="center"/>
    </xf>
    <xf numFmtId="0" fontId="9" fillId="0" borderId="11" xfId="0" applyFont="1" applyBorder="1" applyAlignment="1" applyProtection="1">
      <alignment horizontal="right" vertical="center"/>
    </xf>
    <xf numFmtId="164" fontId="9" fillId="0" borderId="11" xfId="1" applyNumberFormat="1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right" vertical="center"/>
    </xf>
    <xf numFmtId="164" fontId="9" fillId="0" borderId="0" xfId="1" applyNumberFormat="1" applyFont="1" applyAlignment="1" applyProtection="1">
      <alignment horizontal="center" vertical="center"/>
    </xf>
    <xf numFmtId="9" fontId="2" fillId="0" borderId="0" xfId="0" applyNumberFormat="1" applyFont="1" applyAlignment="1" applyProtection="1">
      <alignment vertical="center"/>
    </xf>
    <xf numFmtId="2" fontId="10" fillId="0" borderId="0" xfId="0" applyNumberFormat="1" applyFont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center" vertical="center"/>
    </xf>
    <xf numFmtId="0" fontId="0" fillId="0" borderId="0" xfId="0" applyFont="1" applyProtection="1"/>
    <xf numFmtId="43" fontId="0" fillId="0" borderId="0" xfId="0" applyNumberFormat="1" applyFont="1" applyProtection="1"/>
    <xf numFmtId="0" fontId="0" fillId="0" borderId="11" xfId="0" applyFont="1" applyBorder="1" applyAlignment="1" applyProtection="1">
      <alignment horizontal="right" vertical="center" wrapText="1"/>
    </xf>
    <xf numFmtId="0" fontId="0" fillId="0" borderId="2" xfId="0" applyFont="1" applyBorder="1" applyAlignment="1" applyProtection="1">
      <alignment horizontal="right" vertical="center"/>
    </xf>
    <xf numFmtId="43" fontId="10" fillId="0" borderId="6" xfId="0" applyNumberFormat="1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right" vertical="center" wrapText="1"/>
    </xf>
    <xf numFmtId="0" fontId="6" fillId="0" borderId="4" xfId="0" applyFont="1" applyBorder="1" applyAlignment="1" applyProtection="1">
      <alignment vertical="center"/>
    </xf>
    <xf numFmtId="0" fontId="7" fillId="4" borderId="9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43" fontId="6" fillId="0" borderId="0" xfId="0" applyNumberFormat="1" applyFont="1" applyProtection="1"/>
    <xf numFmtId="0" fontId="0" fillId="0" borderId="11" xfId="0" applyFont="1" applyBorder="1" applyAlignment="1" applyProtection="1">
      <alignment vertical="center"/>
    </xf>
    <xf numFmtId="0" fontId="0" fillId="8" borderId="0" xfId="0" applyFill="1"/>
    <xf numFmtId="43" fontId="0" fillId="8" borderId="0" xfId="1" applyFont="1" applyFill="1" applyProtection="1">
      <protection locked="0"/>
    </xf>
    <xf numFmtId="0" fontId="0" fillId="8" borderId="0" xfId="0" applyFill="1" applyProtection="1">
      <protection locked="0"/>
    </xf>
    <xf numFmtId="43" fontId="0" fillId="8" borderId="0" xfId="1" applyFont="1" applyFill="1"/>
    <xf numFmtId="165" fontId="0" fillId="8" borderId="0" xfId="1" applyNumberFormat="1" applyFont="1" applyFill="1" applyBorder="1" applyAlignment="1" applyProtection="1">
      <alignment vertical="center"/>
      <protection locked="0"/>
    </xf>
    <xf numFmtId="12" fontId="0" fillId="8" borderId="0" xfId="0" applyNumberFormat="1" applyFill="1" applyProtection="1">
      <protection locked="0"/>
    </xf>
    <xf numFmtId="14" fontId="0" fillId="0" borderId="0" xfId="1" applyNumberFormat="1" applyFont="1"/>
    <xf numFmtId="0" fontId="13" fillId="0" borderId="0" xfId="0" applyFont="1" applyBorder="1" applyAlignment="1" applyProtection="1">
      <alignment horizontal="right" vertical="center"/>
    </xf>
    <xf numFmtId="164" fontId="13" fillId="0" borderId="0" xfId="1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5" fillId="4" borderId="9" xfId="0" applyFont="1" applyFill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43" fontId="14" fillId="0" borderId="0" xfId="0" applyNumberFormat="1" applyFont="1" applyProtection="1"/>
    <xf numFmtId="0" fontId="11" fillId="0" borderId="5" xfId="0" applyFont="1" applyBorder="1" applyAlignment="1" applyProtection="1">
      <alignment horizontal="right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164" fontId="0" fillId="8" borderId="0" xfId="1" applyNumberFormat="1" applyFont="1" applyFill="1" applyProtection="1">
      <protection locked="0"/>
    </xf>
    <xf numFmtId="166" fontId="4" fillId="7" borderId="22" xfId="1" applyNumberFormat="1" applyFont="1" applyFill="1" applyBorder="1" applyAlignment="1">
      <alignment horizontal="center" vertical="center"/>
    </xf>
    <xf numFmtId="0" fontId="0" fillId="8" borderId="0" xfId="0" applyFont="1" applyFill="1" applyAlignment="1" applyProtection="1">
      <alignment vertical="center"/>
    </xf>
    <xf numFmtId="0" fontId="9" fillId="8" borderId="0" xfId="0" applyFont="1" applyFill="1" applyAlignment="1" applyProtection="1">
      <alignment horizontal="right" vertical="center"/>
    </xf>
    <xf numFmtId="164" fontId="9" fillId="8" borderId="0" xfId="1" applyNumberFormat="1" applyFont="1" applyFill="1" applyAlignment="1" applyProtection="1">
      <alignment horizontal="center" vertical="center"/>
    </xf>
    <xf numFmtId="0" fontId="2" fillId="8" borderId="0" xfId="0" applyFont="1" applyFill="1" applyAlignment="1" applyProtection="1">
      <alignment vertical="center"/>
    </xf>
    <xf numFmtId="0" fontId="4" fillId="6" borderId="25" xfId="0" applyFont="1" applyFill="1" applyBorder="1" applyAlignment="1">
      <alignment horizontal="center" vertical="center" wrapText="1"/>
    </xf>
    <xf numFmtId="166" fontId="4" fillId="7" borderId="26" xfId="1" applyNumberFormat="1" applyFont="1" applyFill="1" applyBorder="1" applyAlignment="1">
      <alignment horizontal="center" vertical="center"/>
    </xf>
    <xf numFmtId="164" fontId="4" fillId="7" borderId="22" xfId="1" applyNumberFormat="1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0" fillId="0" borderId="0" xfId="1" applyNumberFormat="1" applyFont="1" applyAlignment="1">
      <alignment horizontal="center"/>
    </xf>
    <xf numFmtId="0" fontId="3" fillId="0" borderId="9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1" fontId="3" fillId="0" borderId="9" xfId="1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43" fontId="0" fillId="8" borderId="0" xfId="1" applyNumberFormat="1" applyFont="1" applyFill="1" applyAlignment="1" applyProtection="1">
      <alignment horizontal="center" vertical="center"/>
    </xf>
    <xf numFmtId="43" fontId="0" fillId="0" borderId="2" xfId="1" applyNumberFormat="1" applyFont="1" applyBorder="1" applyAlignment="1" applyProtection="1">
      <alignment horizontal="center" vertical="center"/>
    </xf>
    <xf numFmtId="43" fontId="3" fillId="0" borderId="0" xfId="1" applyNumberFormat="1" applyFont="1" applyBorder="1" applyAlignment="1" applyProtection="1">
      <alignment vertical="center" wrapText="1"/>
    </xf>
    <xf numFmtId="43" fontId="7" fillId="2" borderId="8" xfId="1" applyNumberFormat="1" applyFont="1" applyFill="1" applyBorder="1" applyAlignment="1" applyProtection="1">
      <alignment horizontal="center" vertical="center"/>
      <protection locked="0"/>
    </xf>
    <xf numFmtId="43" fontId="2" fillId="0" borderId="0" xfId="1" applyNumberFormat="1" applyFont="1" applyAlignment="1" applyProtection="1">
      <alignment vertical="center"/>
    </xf>
    <xf numFmtId="43" fontId="4" fillId="0" borderId="0" xfId="1" applyNumberFormat="1" applyFont="1" applyBorder="1" applyAlignment="1" applyProtection="1">
      <alignment vertical="center" wrapText="1"/>
    </xf>
    <xf numFmtId="43" fontId="0" fillId="3" borderId="0" xfId="1" applyNumberFormat="1" applyFont="1" applyFill="1" applyBorder="1" applyAlignment="1" applyProtection="1">
      <alignment vertical="center"/>
    </xf>
    <xf numFmtId="43" fontId="0" fillId="0" borderId="0" xfId="1" applyNumberFormat="1" applyFont="1" applyBorder="1" applyProtection="1"/>
    <xf numFmtId="43" fontId="2" fillId="4" borderId="9" xfId="1" applyNumberFormat="1" applyFont="1" applyFill="1" applyBorder="1" applyAlignment="1" applyProtection="1">
      <alignment horizontal="center" vertical="center"/>
    </xf>
    <xf numFmtId="43" fontId="0" fillId="0" borderId="0" xfId="1" applyNumberFormat="1" applyFont="1" applyBorder="1" applyAlignment="1" applyProtection="1">
      <alignment horizontal="center" vertical="center"/>
    </xf>
    <xf numFmtId="43" fontId="7" fillId="4" borderId="9" xfId="1" applyNumberFormat="1" applyFont="1" applyFill="1" applyBorder="1" applyAlignment="1" applyProtection="1">
      <alignment horizontal="center" vertical="center"/>
    </xf>
    <xf numFmtId="43" fontId="0" fillId="0" borderId="11" xfId="1" applyNumberFormat="1" applyFont="1" applyBorder="1" applyAlignment="1" applyProtection="1">
      <alignment horizontal="center" vertical="center"/>
    </xf>
    <xf numFmtId="43" fontId="0" fillId="0" borderId="0" xfId="1" applyNumberFormat="1" applyFont="1" applyBorder="1" applyAlignment="1" applyProtection="1">
      <alignment vertical="center"/>
    </xf>
    <xf numFmtId="43" fontId="0" fillId="5" borderId="0" xfId="1" applyNumberFormat="1" applyFont="1" applyFill="1" applyBorder="1" applyAlignment="1" applyProtection="1">
      <alignment horizontal="center" vertical="center"/>
    </xf>
    <xf numFmtId="43" fontId="0" fillId="0" borderId="0" xfId="1" applyNumberFormat="1" applyFont="1" applyAlignment="1" applyProtection="1">
      <alignment horizontal="center" vertical="center"/>
    </xf>
    <xf numFmtId="43" fontId="6" fillId="2" borderId="13" xfId="1" applyNumberFormat="1" applyFont="1" applyFill="1" applyBorder="1" applyAlignment="1" applyProtection="1">
      <alignment horizontal="center" vertical="center" wrapText="1"/>
      <protection locked="0"/>
    </xf>
    <xf numFmtId="43" fontId="9" fillId="0" borderId="24" xfId="1" applyNumberFormat="1" applyFont="1" applyBorder="1" applyAlignment="1" applyProtection="1">
      <alignment vertical="center"/>
    </xf>
    <xf numFmtId="43" fontId="15" fillId="4" borderId="9" xfId="1" applyNumberFormat="1" applyFont="1" applyFill="1" applyBorder="1" applyAlignment="1" applyProtection="1">
      <alignment horizontal="center" vertical="center"/>
    </xf>
    <xf numFmtId="43" fontId="2" fillId="0" borderId="0" xfId="0" applyNumberFormat="1" applyFont="1" applyAlignment="1" applyProtection="1">
      <alignment vertical="center"/>
    </xf>
    <xf numFmtId="14" fontId="0" fillId="5" borderId="0" xfId="1" applyNumberFormat="1" applyFont="1" applyFill="1" applyBorder="1" applyAlignment="1" applyProtection="1">
      <alignment vertical="center"/>
    </xf>
    <xf numFmtId="14" fontId="7" fillId="2" borderId="8" xfId="1" applyNumberFormat="1" applyFont="1" applyFill="1" applyBorder="1" applyAlignment="1" applyProtection="1">
      <alignment horizontal="center" vertical="center"/>
      <protection locked="0"/>
    </xf>
    <xf numFmtId="43" fontId="10" fillId="0" borderId="0" xfId="0" applyNumberFormat="1" applyFont="1" applyBorder="1" applyAlignment="1" applyProtection="1">
      <alignment horizontal="center" vertical="center" wrapText="1"/>
    </xf>
    <xf numFmtId="1" fontId="4" fillId="7" borderId="16" xfId="1" applyNumberFormat="1" applyFont="1" applyFill="1" applyBorder="1" applyAlignment="1">
      <alignment horizontal="center" vertical="center"/>
    </xf>
    <xf numFmtId="1" fontId="4" fillId="7" borderId="26" xfId="1" applyNumberFormat="1" applyFont="1" applyFill="1" applyBorder="1" applyAlignment="1">
      <alignment horizontal="center" vertical="center"/>
    </xf>
    <xf numFmtId="12" fontId="11" fillId="0" borderId="6" xfId="0" applyNumberFormat="1" applyFont="1" applyBorder="1" applyAlignment="1" applyProtection="1">
      <alignment horizontal="center" vertical="center" wrapText="1"/>
    </xf>
    <xf numFmtId="12" fontId="10" fillId="0" borderId="6" xfId="0" applyNumberFormat="1" applyFont="1" applyBorder="1" applyAlignment="1" applyProtection="1">
      <alignment horizontal="center" vertical="center" wrapText="1"/>
    </xf>
    <xf numFmtId="167" fontId="4" fillId="7" borderId="16" xfId="1" applyNumberFormat="1" applyFont="1" applyFill="1" applyBorder="1" applyAlignment="1">
      <alignment horizontal="right" vertical="center"/>
    </xf>
    <xf numFmtId="168" fontId="4" fillId="7" borderId="16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L86"/>
  <sheetViews>
    <sheetView showGridLines="0" showRowColHeaders="0" tabSelected="1" topLeftCell="A2" zoomScale="80" zoomScaleNormal="80" workbookViewId="0">
      <selection activeCell="F5" sqref="F5"/>
    </sheetView>
  </sheetViews>
  <sheetFormatPr defaultRowHeight="15" x14ac:dyDescent="0.25"/>
  <cols>
    <col min="1" max="2" width="9.140625" style="28"/>
    <col min="3" max="3" width="87.42578125" style="28" customWidth="1"/>
    <col min="4" max="4" width="9.140625" style="62" customWidth="1"/>
    <col min="5" max="5" width="9.5703125" style="63" customWidth="1"/>
    <col min="6" max="6" width="22.5703125" style="132" bestFit="1" customWidth="1"/>
    <col min="7" max="8" width="9.140625" style="28"/>
    <col min="9" max="9" width="9" style="28" bestFit="1" customWidth="1"/>
    <col min="10" max="16384" width="9.140625" style="28"/>
  </cols>
  <sheetData>
    <row r="1" spans="1:10" hidden="1" x14ac:dyDescent="0.25">
      <c r="A1" s="100" t="s">
        <v>74</v>
      </c>
      <c r="B1" s="100"/>
      <c r="C1" s="100"/>
      <c r="D1" s="101"/>
      <c r="E1" s="102"/>
      <c r="F1" s="118"/>
      <c r="G1" s="100"/>
    </row>
    <row r="3" spans="1:10" ht="15.75" thickBot="1" x14ac:dyDescent="0.3">
      <c r="B3" s="23"/>
      <c r="C3" s="24"/>
      <c r="D3" s="25"/>
      <c r="E3" s="26"/>
      <c r="F3" s="119"/>
      <c r="G3" s="27"/>
    </row>
    <row r="4" spans="1:10" s="35" customFormat="1" ht="19.5" thickBot="1" x14ac:dyDescent="0.3">
      <c r="B4" s="29"/>
      <c r="C4" s="30" t="s">
        <v>21</v>
      </c>
      <c r="D4" s="31" t="s">
        <v>0</v>
      </c>
      <c r="E4" s="32">
        <f>+'foglio dati'!E8</f>
        <v>35</v>
      </c>
      <c r="F4" s="120"/>
      <c r="G4" s="33"/>
      <c r="H4" s="34"/>
      <c r="I4" s="34"/>
      <c r="J4" s="34"/>
    </row>
    <row r="5" spans="1:10" s="35" customFormat="1" ht="26.25" customHeight="1" x14ac:dyDescent="0.25">
      <c r="B5" s="29"/>
      <c r="C5" s="36" t="s">
        <v>1</v>
      </c>
      <c r="D5" s="37"/>
      <c r="E5" s="38"/>
      <c r="F5" s="121">
        <v>10000</v>
      </c>
      <c r="G5" s="39"/>
      <c r="I5" s="40"/>
    </row>
    <row r="6" spans="1:10" s="35" customFormat="1" ht="19.5" thickBot="1" x14ac:dyDescent="0.3">
      <c r="B6" s="29"/>
      <c r="C6" s="41"/>
      <c r="D6" s="42"/>
      <c r="E6" s="43"/>
      <c r="F6" s="122"/>
      <c r="G6" s="33"/>
      <c r="H6" s="34"/>
      <c r="I6" s="34"/>
      <c r="J6" s="34"/>
    </row>
    <row r="7" spans="1:10" s="35" customFormat="1" ht="18.75" hidden="1" x14ac:dyDescent="0.25">
      <c r="A7" s="103"/>
      <c r="B7" s="29"/>
      <c r="C7" s="41" t="s">
        <v>64</v>
      </c>
      <c r="D7" s="42"/>
      <c r="E7" s="43"/>
      <c r="F7" s="122"/>
      <c r="G7" s="33"/>
      <c r="H7" s="34"/>
      <c r="I7" s="34"/>
      <c r="J7" s="34"/>
    </row>
    <row r="8" spans="1:10" ht="18.75" hidden="1" x14ac:dyDescent="0.25">
      <c r="A8" s="100"/>
      <c r="B8" s="44"/>
      <c r="C8" s="45" t="s">
        <v>35</v>
      </c>
      <c r="D8" s="46"/>
      <c r="E8" s="47"/>
      <c r="F8" s="123">
        <f>+'foglio dati'!$D$7</f>
        <v>0</v>
      </c>
      <c r="G8" s="48"/>
      <c r="H8" s="49"/>
      <c r="I8" s="49"/>
      <c r="J8" s="49"/>
    </row>
    <row r="9" spans="1:10" s="35" customFormat="1" ht="18.75" hidden="1" x14ac:dyDescent="0.25">
      <c r="A9" s="103"/>
      <c r="B9" s="29"/>
      <c r="C9" s="45" t="s">
        <v>65</v>
      </c>
      <c r="D9" s="42"/>
      <c r="E9" s="43"/>
      <c r="F9" s="123">
        <f>+'foglio dati'!$D$8</f>
        <v>10000</v>
      </c>
      <c r="G9" s="33"/>
      <c r="H9" s="34"/>
      <c r="I9" s="34"/>
      <c r="J9" s="34"/>
    </row>
    <row r="10" spans="1:10" hidden="1" x14ac:dyDescent="0.2">
      <c r="A10" s="100"/>
      <c r="B10" s="44"/>
      <c r="C10" s="50" t="s">
        <v>2</v>
      </c>
      <c r="D10" s="51"/>
      <c r="E10" s="52"/>
      <c r="F10" s="124">
        <f>IF($F$5&gt;=F8,IF($F$5&lt;=F9,$F$5,0),0)</f>
        <v>10000</v>
      </c>
      <c r="G10" s="53"/>
    </row>
    <row r="11" spans="1:10" s="35" customFormat="1" ht="18.75" hidden="1" x14ac:dyDescent="0.25">
      <c r="A11" s="103"/>
      <c r="B11" s="29"/>
      <c r="C11" s="54" t="s">
        <v>3</v>
      </c>
      <c r="D11" s="37"/>
      <c r="E11" s="55"/>
      <c r="F11" s="125">
        <f>+'foglio dati'!$E$7</f>
        <v>10</v>
      </c>
      <c r="G11" s="39"/>
      <c r="H11" s="136"/>
    </row>
    <row r="12" spans="1:10" s="35" customFormat="1" ht="19.5" hidden="1" thickBot="1" x14ac:dyDescent="0.3">
      <c r="A12" s="103"/>
      <c r="B12" s="29"/>
      <c r="C12" s="54" t="s">
        <v>4</v>
      </c>
      <c r="D12" s="37"/>
      <c r="E12" s="55"/>
      <c r="F12" s="125">
        <f>+'foglio dati'!$E$8</f>
        <v>35</v>
      </c>
      <c r="G12" s="39"/>
    </row>
    <row r="13" spans="1:10" ht="15.75" hidden="1" thickBot="1" x14ac:dyDescent="0.25">
      <c r="A13" s="100"/>
      <c r="B13" s="44"/>
      <c r="C13" s="50" t="s">
        <v>5</v>
      </c>
      <c r="D13" s="51"/>
      <c r="E13" s="52"/>
      <c r="F13" s="126">
        <f>IF(F10=0,F11,IF((+F11+((F12-F11)/(F9-F8))*(F10-F8))&gt;F12,F12,IF((+F11+((F12-F11)/(F9-F8))*(F10-F8))&lt;=F11,F11,+F11+((F12-F11)/(F9-F8))*(F10-F8))))</f>
        <v>35</v>
      </c>
      <c r="G13" s="53"/>
    </row>
    <row r="14" spans="1:10" hidden="1" x14ac:dyDescent="0.2">
      <c r="A14" s="100"/>
      <c r="B14" s="44"/>
      <c r="C14" s="50"/>
      <c r="D14" s="51"/>
      <c r="E14" s="52"/>
      <c r="F14" s="127"/>
      <c r="G14" s="53"/>
    </row>
    <row r="15" spans="1:10" s="35" customFormat="1" ht="18.75" hidden="1" x14ac:dyDescent="0.25">
      <c r="A15" s="103"/>
      <c r="B15" s="29"/>
      <c r="C15" s="41" t="s">
        <v>34</v>
      </c>
      <c r="D15" s="42"/>
      <c r="E15" s="43"/>
      <c r="F15" s="122"/>
      <c r="G15" s="33"/>
      <c r="H15" s="34"/>
      <c r="I15" s="34"/>
      <c r="J15" s="34"/>
    </row>
    <row r="16" spans="1:10" s="35" customFormat="1" ht="18.75" hidden="1" x14ac:dyDescent="0.25">
      <c r="A16" s="103"/>
      <c r="B16" s="29"/>
      <c r="C16" s="45" t="s">
        <v>66</v>
      </c>
      <c r="D16" s="42"/>
      <c r="E16" s="43"/>
      <c r="F16" s="123">
        <f>+'foglio dati'!$D$8</f>
        <v>10000</v>
      </c>
      <c r="G16" s="33"/>
      <c r="H16" s="34"/>
      <c r="I16" s="34"/>
      <c r="J16" s="34"/>
    </row>
    <row r="17" spans="1:10" s="35" customFormat="1" ht="18.75" hidden="1" x14ac:dyDescent="0.25">
      <c r="A17" s="103"/>
      <c r="B17" s="29"/>
      <c r="C17" s="45" t="s">
        <v>67</v>
      </c>
      <c r="D17" s="42"/>
      <c r="E17" s="43"/>
      <c r="F17" s="123">
        <f>+'foglio dati'!$D$9</f>
        <v>50000</v>
      </c>
      <c r="G17" s="33"/>
      <c r="H17" s="34"/>
      <c r="I17" s="34"/>
      <c r="J17" s="34"/>
    </row>
    <row r="18" spans="1:10" hidden="1" x14ac:dyDescent="0.2">
      <c r="A18" s="100"/>
      <c r="B18" s="44"/>
      <c r="C18" s="50" t="s">
        <v>6</v>
      </c>
      <c r="D18" s="51"/>
      <c r="E18" s="52"/>
      <c r="F18" s="124">
        <f>IF($F$5&gt;F16,IF($F$5&lt;=F17,$F$5,0),0)</f>
        <v>0</v>
      </c>
      <c r="G18" s="53"/>
    </row>
    <row r="19" spans="1:10" s="35" customFormat="1" ht="18.75" hidden="1" x14ac:dyDescent="0.25">
      <c r="A19" s="103"/>
      <c r="B19" s="29"/>
      <c r="C19" s="54" t="s">
        <v>4</v>
      </c>
      <c r="D19" s="37"/>
      <c r="E19" s="55"/>
      <c r="F19" s="125">
        <f>+'foglio dati'!$E$8</f>
        <v>35</v>
      </c>
      <c r="G19" s="39"/>
    </row>
    <row r="20" spans="1:10" s="35" customFormat="1" ht="19.5" hidden="1" thickBot="1" x14ac:dyDescent="0.3">
      <c r="A20" s="103"/>
      <c r="B20" s="29"/>
      <c r="C20" s="54" t="s">
        <v>3</v>
      </c>
      <c r="D20" s="37"/>
      <c r="E20" s="55"/>
      <c r="F20" s="125">
        <f>+'foglio dati'!$E$9</f>
        <v>0</v>
      </c>
      <c r="G20" s="39"/>
    </row>
    <row r="21" spans="1:10" ht="15.75" hidden="1" thickBot="1" x14ac:dyDescent="0.25">
      <c r="A21" s="100"/>
      <c r="B21" s="44"/>
      <c r="C21" s="50" t="s">
        <v>5</v>
      </c>
      <c r="D21" s="51"/>
      <c r="E21" s="52"/>
      <c r="F21" s="126">
        <f>IF(F18=0,0,IF((+F19+((F20-F19)/(F17-F16))*(F18-F16))&gt;F19,F19,IF((+F19+((F20-F19)/(F17-F16))*(F18-F16))&lt;=F102,F20,+F19+((F20-F19)/(F17-F16))*(F18-F16))))</f>
        <v>0</v>
      </c>
      <c r="G21" s="53"/>
    </row>
    <row r="22" spans="1:10" hidden="1" x14ac:dyDescent="0.2">
      <c r="A22" s="100"/>
      <c r="B22" s="44"/>
      <c r="C22" s="50"/>
      <c r="D22" s="51"/>
      <c r="E22" s="52"/>
      <c r="F22" s="127"/>
      <c r="G22" s="53"/>
    </row>
    <row r="23" spans="1:10" s="35" customFormat="1" ht="19.5" hidden="1" thickBot="1" x14ac:dyDescent="0.3">
      <c r="A23" s="103"/>
      <c r="B23" s="29"/>
      <c r="C23" s="54"/>
      <c r="D23" s="37"/>
      <c r="E23" s="55"/>
      <c r="F23" s="125"/>
      <c r="G23" s="39"/>
    </row>
    <row r="24" spans="1:10" s="77" customFormat="1" ht="30" customHeight="1" thickBot="1" x14ac:dyDescent="0.3">
      <c r="B24" s="74"/>
      <c r="C24" s="75" t="s">
        <v>7</v>
      </c>
      <c r="D24" s="87"/>
      <c r="E24" s="88"/>
      <c r="F24" s="128">
        <f>IF(F5&lt;=F9,+F13,+F21)</f>
        <v>35</v>
      </c>
      <c r="G24" s="76"/>
    </row>
    <row r="25" spans="1:10" x14ac:dyDescent="0.25">
      <c r="B25" s="56"/>
      <c r="C25" s="57"/>
      <c r="D25" s="58"/>
      <c r="E25" s="59"/>
      <c r="F25" s="129"/>
      <c r="G25" s="60"/>
    </row>
    <row r="27" spans="1:10" ht="15.75" thickBot="1" x14ac:dyDescent="0.3">
      <c r="B27" s="23"/>
      <c r="C27" s="24"/>
      <c r="D27" s="25"/>
      <c r="E27" s="26"/>
      <c r="F27" s="119"/>
      <c r="G27" s="27"/>
    </row>
    <row r="28" spans="1:10" s="35" customFormat="1" ht="19.5" thickBot="1" x14ac:dyDescent="0.3">
      <c r="B28" s="29"/>
      <c r="C28" s="30" t="s">
        <v>80</v>
      </c>
      <c r="D28" s="31" t="s">
        <v>0</v>
      </c>
      <c r="E28" s="32">
        <f>+'foglio dati'!E15</f>
        <v>30</v>
      </c>
      <c r="F28" s="120"/>
      <c r="G28" s="33"/>
      <c r="H28" s="34"/>
      <c r="I28" s="34"/>
      <c r="J28" s="34"/>
    </row>
    <row r="29" spans="1:10" s="35" customFormat="1" ht="18.75" hidden="1" x14ac:dyDescent="0.25">
      <c r="A29" s="103"/>
      <c r="B29" s="29"/>
      <c r="C29" s="54" t="s">
        <v>3</v>
      </c>
      <c r="D29" s="37"/>
      <c r="E29" s="55"/>
      <c r="F29" s="125">
        <f>+'foglio dati'!$E$16</f>
        <v>0</v>
      </c>
      <c r="G29" s="39"/>
    </row>
    <row r="30" spans="1:10" s="35" customFormat="1" ht="18.75" hidden="1" x14ac:dyDescent="0.25">
      <c r="A30" s="103"/>
      <c r="B30" s="29"/>
      <c r="C30" s="54" t="s">
        <v>86</v>
      </c>
      <c r="D30" s="37"/>
      <c r="E30" s="55"/>
      <c r="F30" s="125">
        <f>+'foglio dati'!E14</f>
        <v>18</v>
      </c>
      <c r="G30" s="39"/>
    </row>
    <row r="31" spans="1:10" s="35" customFormat="1" ht="18.75" hidden="1" x14ac:dyDescent="0.25">
      <c r="A31" s="103"/>
      <c r="B31" s="29"/>
      <c r="C31" s="54" t="s">
        <v>4</v>
      </c>
      <c r="D31" s="37"/>
      <c r="E31" s="55"/>
      <c r="F31" s="125">
        <f>+'foglio dati'!$E$15</f>
        <v>30</v>
      </c>
      <c r="G31" s="39"/>
    </row>
    <row r="32" spans="1:10" s="35" customFormat="1" ht="21" x14ac:dyDescent="0.25">
      <c r="B32" s="29"/>
      <c r="C32" s="66" t="s">
        <v>69</v>
      </c>
      <c r="D32" s="37"/>
      <c r="E32" s="38"/>
      <c r="F32" s="121" t="s">
        <v>70</v>
      </c>
      <c r="G32" s="39"/>
    </row>
    <row r="33" spans="1:12" s="35" customFormat="1" ht="18.75" x14ac:dyDescent="0.25">
      <c r="B33" s="29"/>
      <c r="C33" s="54"/>
      <c r="D33" s="37"/>
      <c r="E33" s="55"/>
      <c r="F33" s="125"/>
      <c r="G33" s="39"/>
    </row>
    <row r="34" spans="1:12" s="35" customFormat="1" ht="66" x14ac:dyDescent="0.25">
      <c r="B34" s="29"/>
      <c r="C34" s="66" t="s">
        <v>72</v>
      </c>
      <c r="D34" s="37"/>
      <c r="E34" s="38"/>
      <c r="F34" s="138">
        <v>43617</v>
      </c>
      <c r="G34" s="39"/>
      <c r="I34" s="40"/>
    </row>
    <row r="35" spans="1:12" s="35" customFormat="1" ht="19.5" thickBot="1" x14ac:dyDescent="0.3">
      <c r="B35" s="29"/>
      <c r="C35" s="41"/>
      <c r="D35" s="42"/>
      <c r="E35" s="43"/>
      <c r="F35" s="122"/>
      <c r="G35" s="33"/>
      <c r="H35" s="34"/>
      <c r="I35" s="34"/>
      <c r="J35" s="34"/>
    </row>
    <row r="36" spans="1:12" hidden="1" x14ac:dyDescent="0.2">
      <c r="A36" s="100"/>
      <c r="B36" s="44"/>
      <c r="C36" s="50" t="s">
        <v>10</v>
      </c>
      <c r="D36" s="51"/>
      <c r="E36" s="52"/>
      <c r="F36" s="137">
        <f>+'foglio dati'!$D$16</f>
        <v>36160</v>
      </c>
      <c r="G36" s="53"/>
    </row>
    <row r="37" spans="1:12" hidden="1" x14ac:dyDescent="0.2">
      <c r="A37" s="100"/>
      <c r="B37" s="44"/>
      <c r="C37" s="50" t="s">
        <v>11</v>
      </c>
      <c r="D37" s="51"/>
      <c r="E37" s="52"/>
      <c r="F37" s="137">
        <f>+'foglio dati'!$D$15</f>
        <v>43617</v>
      </c>
      <c r="G37" s="53"/>
    </row>
    <row r="38" spans="1:12" hidden="1" x14ac:dyDescent="0.2">
      <c r="A38" s="100"/>
      <c r="B38" s="44"/>
      <c r="C38" s="50" t="s">
        <v>75</v>
      </c>
      <c r="D38" s="51"/>
      <c r="E38" s="52"/>
      <c r="F38" s="130">
        <f>+F37-F34</f>
        <v>0</v>
      </c>
      <c r="G38" s="53"/>
    </row>
    <row r="39" spans="1:12" hidden="1" x14ac:dyDescent="0.2">
      <c r="A39" s="100"/>
      <c r="B39" s="44"/>
      <c r="C39" s="54" t="s">
        <v>12</v>
      </c>
      <c r="D39" s="51"/>
      <c r="E39" s="52"/>
      <c r="F39" s="131">
        <v>0</v>
      </c>
      <c r="G39" s="53"/>
    </row>
    <row r="40" spans="1:12" ht="15.75" hidden="1" thickBot="1" x14ac:dyDescent="0.25">
      <c r="A40" s="100"/>
      <c r="B40" s="44"/>
      <c r="C40" s="54" t="s">
        <v>13</v>
      </c>
      <c r="D40" s="51"/>
      <c r="E40" s="52"/>
      <c r="F40" s="131">
        <f>+F37-F36</f>
        <v>7457</v>
      </c>
      <c r="G40" s="53"/>
    </row>
    <row r="41" spans="1:12" s="77" customFormat="1" ht="30" customHeight="1" thickBot="1" x14ac:dyDescent="0.3">
      <c r="B41" s="74"/>
      <c r="C41" s="75" t="s">
        <v>49</v>
      </c>
      <c r="D41" s="87"/>
      <c r="E41" s="88"/>
      <c r="F41" s="128">
        <f>IF(F32="no",+F30,(IF((+F31+((F29-F31)/(F40-F39))*(F38-F39))&gt;F31,F31,IF((+F31+((F29-F31)/(F40-F39))*(F38-F39))&lt;=F29,F29,+F31+((F29-F31)/(F40-F39))*(F38-F39)))))</f>
        <v>30</v>
      </c>
      <c r="G41" s="76"/>
    </row>
    <row r="42" spans="1:12" x14ac:dyDescent="0.25">
      <c r="B42" s="56"/>
      <c r="C42" s="57"/>
      <c r="D42" s="58"/>
      <c r="E42" s="59"/>
      <c r="F42" s="129"/>
      <c r="G42" s="60"/>
    </row>
    <row r="43" spans="1:12" x14ac:dyDescent="0.25">
      <c r="C43" s="61"/>
    </row>
    <row r="44" spans="1:12" ht="15.75" thickBot="1" x14ac:dyDescent="0.3">
      <c r="B44" s="23"/>
      <c r="C44" s="24"/>
      <c r="D44" s="25"/>
      <c r="E44" s="26"/>
      <c r="F44" s="119"/>
      <c r="G44" s="27"/>
    </row>
    <row r="45" spans="1:12" s="35" customFormat="1" ht="19.5" thickBot="1" x14ac:dyDescent="0.3">
      <c r="B45" s="29"/>
      <c r="C45" s="30" t="s">
        <v>81</v>
      </c>
      <c r="D45" s="31" t="s">
        <v>0</v>
      </c>
      <c r="E45" s="32">
        <f>+'foglio dati'!E24</f>
        <v>20</v>
      </c>
      <c r="F45" s="120"/>
      <c r="G45" s="33"/>
      <c r="H45" s="34"/>
      <c r="I45" s="34"/>
      <c r="J45" s="34"/>
      <c r="L45" s="64"/>
    </row>
    <row r="46" spans="1:12" s="35" customFormat="1" ht="18.75" hidden="1" x14ac:dyDescent="0.25">
      <c r="A46" s="103"/>
      <c r="B46" s="29"/>
      <c r="C46" s="54" t="s">
        <v>3</v>
      </c>
      <c r="D46" s="37"/>
      <c r="E46" s="65"/>
      <c r="F46" s="125">
        <f>+'foglio dati'!$E$22</f>
        <v>0</v>
      </c>
      <c r="G46" s="39"/>
    </row>
    <row r="47" spans="1:12" s="35" customFormat="1" ht="18.75" hidden="1" x14ac:dyDescent="0.25">
      <c r="A47" s="103"/>
      <c r="B47" s="29"/>
      <c r="C47" s="54" t="s">
        <v>4</v>
      </c>
      <c r="D47" s="37"/>
      <c r="E47" s="65"/>
      <c r="F47" s="125">
        <f>+'foglio dati'!$E$24</f>
        <v>20</v>
      </c>
      <c r="G47" s="39"/>
    </row>
    <row r="48" spans="1:12" ht="46.5" customHeight="1" x14ac:dyDescent="0.25">
      <c r="B48" s="44"/>
      <c r="C48" s="66" t="s">
        <v>95</v>
      </c>
      <c r="D48" s="51"/>
      <c r="E48" s="67"/>
      <c r="F48" s="121">
        <v>2</v>
      </c>
      <c r="G48" s="53"/>
      <c r="I48" s="68"/>
    </row>
    <row r="49" spans="1:10" s="35" customFormat="1" ht="19.5" thickBot="1" x14ac:dyDescent="0.3">
      <c r="B49" s="29"/>
      <c r="C49" s="41"/>
      <c r="D49" s="42"/>
      <c r="E49" s="43"/>
      <c r="F49" s="122"/>
      <c r="G49" s="33"/>
      <c r="H49" s="34"/>
      <c r="I49" s="34"/>
      <c r="J49" s="34"/>
    </row>
    <row r="50" spans="1:10" hidden="1" x14ac:dyDescent="0.2">
      <c r="A50" s="103"/>
      <c r="B50" s="44"/>
      <c r="C50" s="54" t="s">
        <v>8</v>
      </c>
      <c r="D50" s="51"/>
      <c r="E50" s="67"/>
      <c r="F50" s="131">
        <f>+'foglio dati'!$D$22</f>
        <v>0</v>
      </c>
      <c r="G50" s="53"/>
    </row>
    <row r="51" spans="1:10" hidden="1" x14ac:dyDescent="0.25">
      <c r="A51" s="103"/>
      <c r="B51" s="44"/>
      <c r="C51" s="54" t="s">
        <v>9</v>
      </c>
      <c r="D51" s="51"/>
      <c r="E51" s="67"/>
      <c r="F51" s="131">
        <f>+'foglio dati'!$D$24</f>
        <v>2</v>
      </c>
      <c r="G51" s="53"/>
      <c r="I51" s="69"/>
    </row>
    <row r="52" spans="1:10" ht="15.75" hidden="1" thickBot="1" x14ac:dyDescent="0.3">
      <c r="A52" s="103"/>
      <c r="B52" s="44"/>
      <c r="C52" s="54" t="s">
        <v>68</v>
      </c>
      <c r="D52" s="51"/>
      <c r="E52" s="67"/>
      <c r="F52" s="131">
        <f>IF(F48=F50,F50,IF(F48&gt;F51,F51,F48))</f>
        <v>2</v>
      </c>
      <c r="G52" s="53"/>
      <c r="I52" s="69"/>
    </row>
    <row r="53" spans="1:10" s="77" customFormat="1" ht="30" customHeight="1" thickBot="1" x14ac:dyDescent="0.3">
      <c r="B53" s="74"/>
      <c r="C53" s="75" t="s">
        <v>55</v>
      </c>
      <c r="D53" s="87"/>
      <c r="E53" s="89"/>
      <c r="F53" s="128">
        <f>VLOOKUP(F52,'foglio dati'!$D$22:$E$24,2,FALSE)</f>
        <v>20</v>
      </c>
      <c r="G53" s="76"/>
    </row>
    <row r="54" spans="1:10" x14ac:dyDescent="0.25">
      <c r="B54" s="56"/>
      <c r="C54" s="70"/>
      <c r="D54" s="58"/>
      <c r="E54" s="59"/>
      <c r="F54" s="129"/>
      <c r="G54" s="60"/>
    </row>
    <row r="55" spans="1:10" x14ac:dyDescent="0.25">
      <c r="C55" s="61"/>
    </row>
    <row r="56" spans="1:10" ht="15.75" thickBot="1" x14ac:dyDescent="0.3">
      <c r="B56" s="23"/>
      <c r="C56" s="71"/>
      <c r="D56" s="25"/>
      <c r="E56" s="26"/>
      <c r="F56" s="119"/>
      <c r="G56" s="27"/>
    </row>
    <row r="57" spans="1:10" s="35" customFormat="1" ht="19.5" thickBot="1" x14ac:dyDescent="0.3">
      <c r="B57" s="29"/>
      <c r="C57" s="30" t="s">
        <v>90</v>
      </c>
      <c r="D57" s="31" t="s">
        <v>0</v>
      </c>
      <c r="E57" s="143">
        <f>+'foglio dati'!D33</f>
        <v>10</v>
      </c>
      <c r="F57" s="120"/>
      <c r="G57" s="33"/>
      <c r="H57" s="34"/>
      <c r="I57" s="34"/>
      <c r="J57" s="34"/>
    </row>
    <row r="58" spans="1:10" s="35" customFormat="1" ht="18.75" x14ac:dyDescent="0.25">
      <c r="B58" s="29"/>
      <c r="C58" s="30"/>
      <c r="D58" s="42"/>
      <c r="E58" s="139"/>
      <c r="F58" s="120"/>
      <c r="G58" s="33"/>
      <c r="H58" s="34"/>
      <c r="I58" s="34"/>
      <c r="J58" s="34"/>
    </row>
    <row r="59" spans="1:10" ht="30" customHeight="1" thickBot="1" x14ac:dyDescent="0.3">
      <c r="B59" s="44"/>
      <c r="C59" s="66" t="s">
        <v>15</v>
      </c>
      <c r="D59" s="51"/>
      <c r="E59" s="52"/>
      <c r="F59" s="133" t="s">
        <v>70</v>
      </c>
      <c r="G59" s="53"/>
    </row>
    <row r="60" spans="1:10" s="77" customFormat="1" ht="33" customHeight="1" thickBot="1" x14ac:dyDescent="0.4">
      <c r="B60" s="74"/>
      <c r="C60" s="75" t="s">
        <v>16</v>
      </c>
      <c r="D60" s="51"/>
      <c r="E60" s="52"/>
      <c r="F60" s="128">
        <f>IF(F59="SI",'foglio dati'!D27,0)</f>
        <v>5</v>
      </c>
      <c r="G60" s="76"/>
      <c r="I60" s="78"/>
    </row>
    <row r="61" spans="1:10" x14ac:dyDescent="0.2">
      <c r="B61" s="44"/>
      <c r="C61" s="54"/>
      <c r="D61" s="51"/>
      <c r="E61" s="52"/>
      <c r="F61" s="127"/>
      <c r="G61" s="53"/>
    </row>
    <row r="62" spans="1:10" ht="30" customHeight="1" thickBot="1" x14ac:dyDescent="0.3">
      <c r="B62" s="44"/>
      <c r="C62" s="66" t="s">
        <v>17</v>
      </c>
      <c r="D62" s="51"/>
      <c r="E62" s="52"/>
      <c r="F62" s="133" t="s">
        <v>70</v>
      </c>
      <c r="G62" s="53"/>
    </row>
    <row r="63" spans="1:10" s="77" customFormat="1" ht="33" customHeight="1" thickBot="1" x14ac:dyDescent="0.4">
      <c r="B63" s="74"/>
      <c r="C63" s="75" t="s">
        <v>18</v>
      </c>
      <c r="D63" s="51"/>
      <c r="E63" s="52"/>
      <c r="F63" s="128">
        <f>IF(F62="SI",'foglio dati'!D28,0)</f>
        <v>5</v>
      </c>
      <c r="G63" s="76"/>
      <c r="I63" s="78"/>
    </row>
    <row r="64" spans="1:10" x14ac:dyDescent="0.2">
      <c r="B64" s="44"/>
      <c r="C64" s="54"/>
      <c r="D64" s="51"/>
      <c r="E64" s="52"/>
      <c r="F64" s="127"/>
      <c r="G64" s="53"/>
    </row>
    <row r="65" spans="2:10" ht="30" customHeight="1" thickBot="1" x14ac:dyDescent="0.3">
      <c r="B65" s="44"/>
      <c r="C65" s="66" t="s">
        <v>19</v>
      </c>
      <c r="D65" s="51"/>
      <c r="E65" s="52"/>
      <c r="F65" s="133" t="s">
        <v>70</v>
      </c>
      <c r="G65" s="53"/>
    </row>
    <row r="66" spans="2:10" s="77" customFormat="1" ht="33" customHeight="1" thickBot="1" x14ac:dyDescent="0.4">
      <c r="B66" s="74"/>
      <c r="C66" s="75" t="s">
        <v>20</v>
      </c>
      <c r="D66" s="51"/>
      <c r="E66" s="52"/>
      <c r="F66" s="128">
        <f>IF(F65="SI",'foglio dati'!D29,0)</f>
        <v>5</v>
      </c>
      <c r="G66" s="76"/>
      <c r="I66" s="78"/>
    </row>
    <row r="67" spans="2:10" x14ac:dyDescent="0.2">
      <c r="B67" s="44"/>
      <c r="C67" s="54"/>
      <c r="D67" s="51"/>
      <c r="E67" s="52"/>
      <c r="F67" s="134"/>
      <c r="G67" s="53"/>
    </row>
    <row r="68" spans="2:10" ht="21.75" thickBot="1" x14ac:dyDescent="0.3">
      <c r="B68" s="44"/>
      <c r="C68" s="66" t="s">
        <v>82</v>
      </c>
      <c r="D68" s="51"/>
      <c r="E68" s="52"/>
      <c r="F68" s="133" t="s">
        <v>70</v>
      </c>
      <c r="G68" s="53"/>
    </row>
    <row r="69" spans="2:10" s="77" customFormat="1" ht="21.75" thickBot="1" x14ac:dyDescent="0.4">
      <c r="B69" s="44"/>
      <c r="C69" s="75" t="s">
        <v>83</v>
      </c>
      <c r="D69" s="51"/>
      <c r="E69" s="52"/>
      <c r="F69" s="128">
        <f>IF(F68="SI",'foglio dati'!D30,0)</f>
        <v>5</v>
      </c>
      <c r="G69" s="53"/>
      <c r="I69" s="78"/>
    </row>
    <row r="70" spans="2:10" x14ac:dyDescent="0.25">
      <c r="B70" s="44"/>
      <c r="C70" s="70"/>
      <c r="D70" s="51"/>
      <c r="E70" s="52"/>
      <c r="F70" s="129"/>
      <c r="G70" s="53"/>
    </row>
    <row r="71" spans="2:10" ht="42.75" thickBot="1" x14ac:dyDescent="0.3">
      <c r="B71" s="44"/>
      <c r="C71" s="66" t="s">
        <v>44</v>
      </c>
      <c r="D71" s="51"/>
      <c r="E71" s="52"/>
      <c r="F71" s="133" t="s">
        <v>70</v>
      </c>
      <c r="G71" s="53"/>
    </row>
    <row r="72" spans="2:10" s="77" customFormat="1" ht="42.75" thickBot="1" x14ac:dyDescent="0.4">
      <c r="B72" s="44"/>
      <c r="C72" s="75" t="s">
        <v>73</v>
      </c>
      <c r="D72" s="51"/>
      <c r="E72" s="52"/>
      <c r="F72" s="128">
        <f>IF(F71="SI",'foglio dati'!D30,0)</f>
        <v>5</v>
      </c>
      <c r="G72" s="53"/>
      <c r="I72" s="78"/>
    </row>
    <row r="73" spans="2:10" ht="15.75" thickBot="1" x14ac:dyDescent="0.3">
      <c r="B73" s="44"/>
      <c r="C73" s="70"/>
      <c r="D73" s="51"/>
      <c r="E73" s="52"/>
      <c r="F73" s="129"/>
      <c r="G73" s="53"/>
    </row>
    <row r="74" spans="2:10" s="77" customFormat="1" ht="21.75" thickBot="1" x14ac:dyDescent="0.4">
      <c r="B74" s="44"/>
      <c r="C74" s="75" t="s">
        <v>91</v>
      </c>
      <c r="D74" s="94" t="s">
        <v>0</v>
      </c>
      <c r="E74" s="142">
        <f>+'foglio dati'!D33</f>
        <v>10</v>
      </c>
      <c r="F74" s="128">
        <f>IF(+F60+F63+F66+F69+F72&lt;E74,+F60+F63+F66+F69+F72,E74)</f>
        <v>10</v>
      </c>
      <c r="G74" s="76"/>
      <c r="I74" s="78"/>
    </row>
    <row r="75" spans="2:10" x14ac:dyDescent="0.25">
      <c r="B75" s="56"/>
      <c r="C75" s="70"/>
      <c r="D75" s="58"/>
      <c r="E75" s="59"/>
      <c r="F75" s="129"/>
      <c r="G75" s="60"/>
    </row>
    <row r="76" spans="2:10" x14ac:dyDescent="0.25">
      <c r="C76" s="61"/>
    </row>
    <row r="77" spans="2:10" ht="15.75" thickBot="1" x14ac:dyDescent="0.3">
      <c r="B77" s="23"/>
      <c r="C77" s="71"/>
      <c r="D77" s="25"/>
      <c r="E77" s="26"/>
      <c r="F77" s="119"/>
      <c r="G77" s="27"/>
    </row>
    <row r="78" spans="2:10" s="35" customFormat="1" ht="19.5" thickBot="1" x14ac:dyDescent="0.3">
      <c r="B78" s="29"/>
      <c r="C78" s="30" t="s">
        <v>92</v>
      </c>
      <c r="D78" s="31" t="s">
        <v>0</v>
      </c>
      <c r="E78" s="72">
        <f>+'foglio dati'!D35</f>
        <v>5</v>
      </c>
      <c r="F78" s="120"/>
      <c r="G78" s="33"/>
      <c r="H78" s="34"/>
      <c r="I78" s="34"/>
      <c r="J78" s="34"/>
    </row>
    <row r="79" spans="2:10" s="35" customFormat="1" ht="18.75" x14ac:dyDescent="0.25">
      <c r="B79" s="29"/>
      <c r="C79" s="30"/>
      <c r="D79" s="42"/>
      <c r="E79" s="139"/>
      <c r="F79" s="120"/>
      <c r="G79" s="33"/>
      <c r="H79" s="34"/>
      <c r="I79" s="34"/>
      <c r="J79" s="34"/>
    </row>
    <row r="80" spans="2:10" ht="42.75" thickBot="1" x14ac:dyDescent="0.3">
      <c r="B80" s="44"/>
      <c r="C80" s="66" t="s">
        <v>87</v>
      </c>
      <c r="D80" s="51"/>
      <c r="E80" s="52"/>
      <c r="F80" s="133" t="s">
        <v>70</v>
      </c>
      <c r="G80" s="53"/>
    </row>
    <row r="81" spans="2:9" s="77" customFormat="1" ht="21.75" thickBot="1" x14ac:dyDescent="0.4">
      <c r="B81" s="44"/>
      <c r="C81" s="75" t="s">
        <v>88</v>
      </c>
      <c r="D81" s="51"/>
      <c r="E81" s="52"/>
      <c r="F81" s="128">
        <f>IF(F80="SI",'foglio dati'!D31,0)</f>
        <v>5</v>
      </c>
      <c r="G81" s="76"/>
      <c r="I81" s="78"/>
    </row>
    <row r="82" spans="2:9" s="77" customFormat="1" ht="21" x14ac:dyDescent="0.35">
      <c r="B82" s="44"/>
      <c r="C82" s="70"/>
      <c r="D82" s="73"/>
      <c r="E82" s="59"/>
      <c r="F82" s="129"/>
      <c r="G82" s="60"/>
      <c r="I82" s="78"/>
    </row>
    <row r="83" spans="2:9" x14ac:dyDescent="0.25">
      <c r="B83" s="44"/>
    </row>
    <row r="84" spans="2:9" ht="15.75" thickBot="1" x14ac:dyDescent="0.3">
      <c r="B84" s="44"/>
      <c r="C84" s="24"/>
      <c r="D84" s="25"/>
      <c r="E84" s="26"/>
      <c r="F84" s="119"/>
      <c r="G84" s="27"/>
    </row>
    <row r="85" spans="2:9" s="92" customFormat="1" ht="33" customHeight="1" thickBot="1" x14ac:dyDescent="0.45">
      <c r="B85" s="44"/>
      <c r="C85" s="90" t="s">
        <v>50</v>
      </c>
      <c r="D85" s="31" t="s">
        <v>0</v>
      </c>
      <c r="E85" s="143">
        <f>+E4+E45+E28+E57+E78</f>
        <v>100</v>
      </c>
      <c r="F85" s="135">
        <f>+F24+F41+F53+F74+F81</f>
        <v>100</v>
      </c>
      <c r="G85" s="91"/>
      <c r="I85" s="93"/>
    </row>
    <row r="86" spans="2:9" x14ac:dyDescent="0.25">
      <c r="B86" s="56"/>
      <c r="C86" s="79"/>
      <c r="D86" s="58"/>
      <c r="E86" s="59"/>
      <c r="F86" s="129"/>
      <c r="G86" s="60"/>
    </row>
  </sheetData>
  <sheetProtection algorithmName="SHA-512" hashValue="JAhv67PLrwXuseJhKWKvQtwfSwshduV0RbHnJf7hHD+J+UpeZRBZiTaQih8evZGGijZapjeolzHVIjVvWErlMQ==" saltValue="DrZT4CGsjs+rYRuoHboXDQ==" spinCount="100000" sheet="1" objects="1" scenarios="1" selectLockedCells="1"/>
  <dataValidations xWindow="885" yWindow="522" count="2">
    <dataValidation type="list" allowBlank="1" showInputMessage="1" showErrorMessage="1" sqref="G26 G54 G75 G82">
      <formula1>#REF!</formula1>
    </dataValidation>
    <dataValidation type="whole" allowBlank="1" showInputMessage="1" showErrorMessage="1" sqref="G18 G48 G10 G5 G13:G14 G21:G22 G34 G36:G38">
      <formula1>20000</formula1>
      <formula2>1500000000000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portrait" r:id="rId1"/>
  <extLst>
    <ext xmlns:x14="http://schemas.microsoft.com/office/spreadsheetml/2009/9/main" uri="{CCE6A557-97BC-4b89-ADB6-D9C93CAAB3DF}">
      <x14:dataValidations xmlns:xm="http://schemas.microsoft.com/office/excel/2006/main" xWindow="885" yWindow="522" count="7">
        <x14:dataValidation type="list" allowBlank="1" showInputMessage="1" showErrorMessage="1">
          <x14:formula1>
            <xm:f>'foglio dati'!$D$37:$D$38</xm:f>
          </x14:formula1>
          <xm:sqref>F65 F80</xm:sqref>
        </x14:dataValidation>
        <x14:dataValidation type="list" allowBlank="1" showInputMessage="1" showErrorMessage="1" promptTitle="ATTENZIONE !!!" prompt="in caso di IMPRESA GIA' COSTITUITA ALLA DATA DELLA DOMANDA, indicare SI _x000a_altrimenti il sistema non rilevata la data di inizio attività_x000a_">
          <x14:formula1>
            <xm:f>'foglio dati'!$D$37:$D$38</xm:f>
          </x14:formula1>
          <xm:sqref>F32</xm:sqref>
        </x14:dataValidation>
        <x14:dataValidation type="list" allowBlank="1" showInputMessage="1" showErrorMessage="1">
          <x14:formula1>
            <xm:f>'foglio dati'!$D$37:$D$38</xm:f>
          </x14:formula1>
          <xm:sqref>F68</xm:sqref>
        </x14:dataValidation>
        <x14:dataValidation type="list" allowBlank="1" showInputMessage="1" showErrorMessage="1">
          <x14:formula1>
            <xm:f>'foglio dati'!$D37:$D38</xm:f>
          </x14:formula1>
          <xm:sqref>F71</xm:sqref>
        </x14:dataValidation>
        <x14:dataValidation type="list" allowBlank="1" showInputMessage="1" showErrorMessage="1">
          <x14:formula1>
            <xm:f>'foglio dati'!D$37:D$38</xm:f>
          </x14:formula1>
          <xm:sqref>F59</xm:sqref>
        </x14:dataValidation>
        <x14:dataValidation type="list" allowBlank="1" showInputMessage="1" showErrorMessage="1">
          <x14:formula1>
            <xm:f>'foglio dati'!$D37:$D38</xm:f>
          </x14:formula1>
          <xm:sqref>F62</xm:sqref>
        </x14:dataValidation>
        <x14:dataValidation type="date" allowBlank="1" showInputMessage="1" showErrorMessage="1">
          <x14:formula1>
            <xm:f>'foglio dati'!D18</xm:f>
          </x14:formula1>
          <x14:formula2>
            <xm:f>'foglio dati'!D19</xm:f>
          </x14:formula2>
          <xm:sqref>F34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8"/>
  <sheetViews>
    <sheetView topLeftCell="A4" workbookViewId="0">
      <selection activeCell="D15" sqref="D15"/>
    </sheetView>
  </sheetViews>
  <sheetFormatPr defaultRowHeight="15" x14ac:dyDescent="0.25"/>
  <cols>
    <col min="3" max="3" width="21.85546875" customWidth="1"/>
    <col min="4" max="4" width="22" style="16" bestFit="1" customWidth="1"/>
    <col min="5" max="5" width="10" bestFit="1" customWidth="1"/>
  </cols>
  <sheetData>
    <row r="2" spans="1:5" x14ac:dyDescent="0.25">
      <c r="B2" s="80" t="s">
        <v>51</v>
      </c>
      <c r="C2" s="83"/>
      <c r="D2" s="80"/>
      <c r="E2" s="80"/>
    </row>
    <row r="4" spans="1:5" ht="18.75" x14ac:dyDescent="0.25">
      <c r="B4" s="13" t="s">
        <v>21</v>
      </c>
    </row>
    <row r="5" spans="1:5" x14ac:dyDescent="0.25">
      <c r="D5" s="16" t="s">
        <v>30</v>
      </c>
      <c r="E5" t="s">
        <v>29</v>
      </c>
    </row>
    <row r="7" spans="1:5" x14ac:dyDescent="0.25">
      <c r="C7" t="s">
        <v>33</v>
      </c>
      <c r="D7" s="81">
        <v>0</v>
      </c>
      <c r="E7" s="82">
        <v>10</v>
      </c>
    </row>
    <row r="8" spans="1:5" x14ac:dyDescent="0.25">
      <c r="C8" t="s">
        <v>31</v>
      </c>
      <c r="D8" s="81">
        <v>10000</v>
      </c>
      <c r="E8" s="82">
        <v>35</v>
      </c>
    </row>
    <row r="9" spans="1:5" x14ac:dyDescent="0.25">
      <c r="C9" t="s">
        <v>32</v>
      </c>
      <c r="D9" s="81">
        <v>50000</v>
      </c>
      <c r="E9" s="82">
        <v>0</v>
      </c>
    </row>
    <row r="10" spans="1:5" x14ac:dyDescent="0.25">
      <c r="C10" s="16" t="s">
        <v>76</v>
      </c>
      <c r="D10" s="81">
        <v>50000</v>
      </c>
      <c r="E10" s="82">
        <v>0</v>
      </c>
    </row>
    <row r="11" spans="1:5" x14ac:dyDescent="0.25">
      <c r="C11" s="15"/>
    </row>
    <row r="12" spans="1:5" ht="18.75" x14ac:dyDescent="0.25">
      <c r="A12" s="13"/>
      <c r="B12" s="13" t="s">
        <v>37</v>
      </c>
      <c r="C12" s="15"/>
    </row>
    <row r="13" spans="1:5" x14ac:dyDescent="0.25">
      <c r="C13" s="14"/>
      <c r="D13" s="16" t="s">
        <v>38</v>
      </c>
      <c r="E13" t="s">
        <v>29</v>
      </c>
    </row>
    <row r="14" spans="1:5" x14ac:dyDescent="0.25">
      <c r="C14" s="14" t="s">
        <v>60</v>
      </c>
      <c r="D14" s="84" t="s">
        <v>61</v>
      </c>
      <c r="E14" s="82">
        <v>18</v>
      </c>
    </row>
    <row r="15" spans="1:5" x14ac:dyDescent="0.25">
      <c r="C15" s="14" t="s">
        <v>39</v>
      </c>
      <c r="D15" s="84">
        <v>43617</v>
      </c>
      <c r="E15" s="82">
        <v>30</v>
      </c>
    </row>
    <row r="16" spans="1:5" x14ac:dyDescent="0.25">
      <c r="C16" s="15" t="s">
        <v>40</v>
      </c>
      <c r="D16" s="84">
        <v>36160</v>
      </c>
      <c r="E16" s="82">
        <v>0</v>
      </c>
    </row>
    <row r="17" spans="2:6" x14ac:dyDescent="0.25">
      <c r="C17" t="s">
        <v>41</v>
      </c>
    </row>
    <row r="18" spans="2:6" x14ac:dyDescent="0.25">
      <c r="C18" t="s">
        <v>52</v>
      </c>
      <c r="D18" s="86">
        <v>1</v>
      </c>
      <c r="E18" t="s">
        <v>54</v>
      </c>
    </row>
    <row r="19" spans="2:6" x14ac:dyDescent="0.25">
      <c r="C19" t="s">
        <v>53</v>
      </c>
      <c r="D19" s="86">
        <v>55153</v>
      </c>
      <c r="E19" t="s">
        <v>54</v>
      </c>
    </row>
    <row r="20" spans="2:6" ht="18.75" x14ac:dyDescent="0.25">
      <c r="B20" s="13" t="s">
        <v>36</v>
      </c>
      <c r="C20" s="14"/>
    </row>
    <row r="21" spans="2:6" x14ac:dyDescent="0.25">
      <c r="C21" s="14"/>
      <c r="D21" s="16" t="s">
        <v>59</v>
      </c>
      <c r="E21" t="s">
        <v>29</v>
      </c>
    </row>
    <row r="22" spans="2:6" x14ac:dyDescent="0.25">
      <c r="C22" s="14" t="s">
        <v>58</v>
      </c>
      <c r="D22" s="98">
        <v>0</v>
      </c>
      <c r="E22" s="82">
        <v>0</v>
      </c>
    </row>
    <row r="23" spans="2:6" x14ac:dyDescent="0.25">
      <c r="C23" s="14" t="s">
        <v>58</v>
      </c>
      <c r="D23" s="98">
        <v>1</v>
      </c>
      <c r="E23" s="82">
        <v>10</v>
      </c>
    </row>
    <row r="24" spans="2:6" x14ac:dyDescent="0.25">
      <c r="C24" s="14" t="s">
        <v>58</v>
      </c>
      <c r="D24" s="98">
        <v>2</v>
      </c>
      <c r="E24" s="82">
        <v>20</v>
      </c>
    </row>
    <row r="25" spans="2:6" x14ac:dyDescent="0.25">
      <c r="C25" s="15"/>
    </row>
    <row r="26" spans="2:6" ht="33" customHeight="1" x14ac:dyDescent="0.25">
      <c r="B26" s="13" t="s">
        <v>14</v>
      </c>
    </row>
    <row r="27" spans="2:6" x14ac:dyDescent="0.25">
      <c r="C27" t="s">
        <v>42</v>
      </c>
      <c r="D27" s="81">
        <v>5</v>
      </c>
    </row>
    <row r="28" spans="2:6" x14ac:dyDescent="0.25">
      <c r="C28" t="s">
        <v>43</v>
      </c>
      <c r="D28" s="81">
        <v>5</v>
      </c>
    </row>
    <row r="29" spans="2:6" x14ac:dyDescent="0.25">
      <c r="C29" t="s">
        <v>26</v>
      </c>
      <c r="D29" s="81">
        <v>5</v>
      </c>
      <c r="F29" s="85"/>
    </row>
    <row r="30" spans="2:6" x14ac:dyDescent="0.25">
      <c r="C30" t="s">
        <v>79</v>
      </c>
      <c r="D30" s="81">
        <v>5</v>
      </c>
    </row>
    <row r="31" spans="2:6" x14ac:dyDescent="0.25">
      <c r="C31" t="s">
        <v>45</v>
      </c>
      <c r="D31" s="81">
        <v>5</v>
      </c>
    </row>
    <row r="33" spans="3:5" x14ac:dyDescent="0.25">
      <c r="C33" s="117" t="s">
        <v>85</v>
      </c>
      <c r="D33" s="85">
        <v>10</v>
      </c>
    </row>
    <row r="35" spans="3:5" x14ac:dyDescent="0.25">
      <c r="C35" t="s">
        <v>84</v>
      </c>
      <c r="D35" s="81">
        <v>5</v>
      </c>
    </row>
    <row r="37" spans="3:5" x14ac:dyDescent="0.25">
      <c r="C37" t="s">
        <v>57</v>
      </c>
      <c r="D37" s="16" t="s">
        <v>70</v>
      </c>
      <c r="E37" t="s">
        <v>56</v>
      </c>
    </row>
    <row r="38" spans="3:5" x14ac:dyDescent="0.25">
      <c r="D38" s="16" t="s">
        <v>71</v>
      </c>
      <c r="E38" t="s">
        <v>56</v>
      </c>
    </row>
  </sheetData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B1:I31"/>
  <sheetViews>
    <sheetView showGridLines="0" topLeftCell="A12" workbookViewId="0">
      <selection activeCell="B19" sqref="B19"/>
    </sheetView>
  </sheetViews>
  <sheetFormatPr defaultRowHeight="15" x14ac:dyDescent="0.25"/>
  <cols>
    <col min="1" max="1" width="9.140625" style="1"/>
    <col min="2" max="2" width="68.28515625" style="1" customWidth="1"/>
    <col min="3" max="3" width="21.7109375" style="1" bestFit="1" customWidth="1"/>
    <col min="4" max="4" width="3" style="1" customWidth="1"/>
    <col min="5" max="5" width="9.5703125" style="1" customWidth="1"/>
    <col min="6" max="6" width="10.7109375" style="1" customWidth="1"/>
    <col min="7" max="7" width="12" style="1" customWidth="1"/>
    <col min="8" max="8" width="5.140625" style="1" customWidth="1"/>
    <col min="9" max="9" width="11.28515625" style="108" customWidth="1"/>
    <col min="10" max="16384" width="9.140625" style="1"/>
  </cols>
  <sheetData>
    <row r="1" spans="2:9" ht="15.75" thickBot="1" x14ac:dyDescent="0.3"/>
    <row r="2" spans="2:9" ht="19.5" thickBot="1" x14ac:dyDescent="0.35">
      <c r="B2" s="146" t="s">
        <v>21</v>
      </c>
      <c r="C2" s="146"/>
      <c r="D2" s="146"/>
      <c r="E2" s="146"/>
      <c r="F2" s="146"/>
      <c r="G2" s="2" t="s">
        <v>22</v>
      </c>
      <c r="H2" s="3"/>
      <c r="I2" s="109">
        <f>+'foglio dati'!E8</f>
        <v>35</v>
      </c>
    </row>
    <row r="3" spans="2:9" ht="19.5" thickBot="1" x14ac:dyDescent="0.35">
      <c r="B3" s="146" t="s">
        <v>46</v>
      </c>
      <c r="C3" s="146"/>
      <c r="D3" s="146"/>
      <c r="E3" s="146"/>
      <c r="F3" s="146"/>
      <c r="G3" s="146"/>
      <c r="H3" s="3"/>
      <c r="I3" s="110"/>
    </row>
    <row r="4" spans="2:9" ht="18.75" customHeight="1" x14ac:dyDescent="0.3">
      <c r="B4" s="95" t="s">
        <v>48</v>
      </c>
      <c r="C4" s="144">
        <f>+'foglio dati'!D7</f>
        <v>0</v>
      </c>
      <c r="D4" s="3"/>
      <c r="E4" s="147" t="s">
        <v>24</v>
      </c>
      <c r="F4" s="148"/>
      <c r="G4" s="4">
        <f>+'foglio dati'!E7</f>
        <v>10</v>
      </c>
      <c r="H4" s="3"/>
      <c r="I4" s="110"/>
    </row>
    <row r="5" spans="2:9" ht="22.5" customHeight="1" x14ac:dyDescent="0.3">
      <c r="B5" s="96" t="s">
        <v>77</v>
      </c>
      <c r="C5" s="18">
        <f>+'foglio dati'!D8</f>
        <v>10000</v>
      </c>
      <c r="D5" s="3"/>
      <c r="E5" s="152" t="s">
        <v>24</v>
      </c>
      <c r="F5" s="153"/>
      <c r="G5" s="19">
        <f>+'foglio dati'!E8</f>
        <v>35</v>
      </c>
      <c r="H5" s="3"/>
      <c r="I5" s="110"/>
    </row>
    <row r="6" spans="2:9" ht="19.5" customHeight="1" thickBot="1" x14ac:dyDescent="0.35">
      <c r="B6" s="97" t="s">
        <v>78</v>
      </c>
      <c r="C6" s="17">
        <f>+'foglio dati'!D9</f>
        <v>50000</v>
      </c>
      <c r="D6" s="3"/>
      <c r="E6" s="149" t="s">
        <v>24</v>
      </c>
      <c r="F6" s="150"/>
      <c r="G6" s="5">
        <f>+'foglio dati'!E9</f>
        <v>0</v>
      </c>
      <c r="H6" s="3"/>
      <c r="I6" s="110"/>
    </row>
    <row r="7" spans="2:9" ht="19.5" thickBot="1" x14ac:dyDescent="0.35">
      <c r="B7" s="154"/>
      <c r="C7" s="154"/>
      <c r="D7" s="154"/>
      <c r="E7" s="154"/>
      <c r="F7" s="154"/>
      <c r="G7" s="154"/>
      <c r="H7" s="3"/>
      <c r="I7" s="110"/>
    </row>
    <row r="8" spans="2:9" ht="19.5" thickBot="1" x14ac:dyDescent="0.35">
      <c r="B8" s="146" t="s">
        <v>80</v>
      </c>
      <c r="C8" s="146"/>
      <c r="D8" s="146"/>
      <c r="E8" s="146"/>
      <c r="F8" s="146"/>
      <c r="G8" s="2" t="s">
        <v>22</v>
      </c>
      <c r="H8" s="3"/>
      <c r="I8" s="109">
        <f>+'foglio dati'!E15</f>
        <v>30</v>
      </c>
    </row>
    <row r="9" spans="2:9" ht="19.5" thickBot="1" x14ac:dyDescent="0.35">
      <c r="B9" s="146"/>
      <c r="C9" s="146"/>
      <c r="D9" s="146"/>
      <c r="E9" s="146"/>
      <c r="F9" s="146"/>
      <c r="G9" s="146"/>
      <c r="H9" s="3"/>
      <c r="I9" s="110"/>
    </row>
    <row r="10" spans="2:9" ht="18.75" customHeight="1" thickBot="1" x14ac:dyDescent="0.35">
      <c r="B10" s="104" t="s">
        <v>62</v>
      </c>
      <c r="C10" s="105" t="s">
        <v>60</v>
      </c>
      <c r="D10" s="3"/>
      <c r="E10" s="155" t="s">
        <v>24</v>
      </c>
      <c r="F10" s="156"/>
      <c r="G10" s="107">
        <f>+'foglio dati'!$E$14</f>
        <v>18</v>
      </c>
      <c r="H10" s="3"/>
      <c r="I10" s="110"/>
    </row>
    <row r="11" spans="2:9" ht="19.5" thickBot="1" x14ac:dyDescent="0.35">
      <c r="B11" s="146" t="s">
        <v>23</v>
      </c>
      <c r="C11" s="146"/>
      <c r="D11" s="146"/>
      <c r="E11" s="146"/>
      <c r="F11" s="146"/>
      <c r="G11" s="146"/>
      <c r="H11" s="3"/>
      <c r="I11" s="110"/>
    </row>
    <row r="12" spans="2:9" ht="18.75" x14ac:dyDescent="0.3">
      <c r="B12" s="96" t="s">
        <v>89</v>
      </c>
      <c r="C12" s="99">
        <f>+'foglio dati'!D16</f>
        <v>36160</v>
      </c>
      <c r="D12" s="3"/>
      <c r="E12" s="147" t="s">
        <v>24</v>
      </c>
      <c r="F12" s="148"/>
      <c r="G12" s="4">
        <f>+'foglio dati'!E16</f>
        <v>0</v>
      </c>
      <c r="H12" s="3"/>
      <c r="I12" s="110"/>
    </row>
    <row r="13" spans="2:9" ht="19.5" customHeight="1" thickBot="1" x14ac:dyDescent="0.35">
      <c r="B13" s="97" t="s">
        <v>63</v>
      </c>
      <c r="C13" s="8">
        <f>+'foglio dati'!D15</f>
        <v>43617</v>
      </c>
      <c r="D13" s="3"/>
      <c r="E13" s="149" t="s">
        <v>24</v>
      </c>
      <c r="F13" s="150"/>
      <c r="G13" s="5">
        <f>+'foglio dati'!E15</f>
        <v>30</v>
      </c>
      <c r="H13" s="3"/>
      <c r="I13" s="110"/>
    </row>
    <row r="14" spans="2:9" ht="19.5" thickBot="1" x14ac:dyDescent="0.35">
      <c r="B14" s="3"/>
      <c r="C14" s="9"/>
      <c r="D14" s="3"/>
      <c r="E14" s="3"/>
    </row>
    <row r="15" spans="2:9" ht="19.5" thickBot="1" x14ac:dyDescent="0.35">
      <c r="B15" s="146" t="s">
        <v>81</v>
      </c>
      <c r="C15" s="146"/>
      <c r="D15" s="146"/>
      <c r="E15" s="146"/>
      <c r="F15" s="146"/>
      <c r="G15" s="2" t="s">
        <v>22</v>
      </c>
      <c r="H15" s="3"/>
      <c r="I15" s="109">
        <f>+'foglio dati'!E24</f>
        <v>20</v>
      </c>
    </row>
    <row r="16" spans="2:9" ht="19.5" thickBot="1" x14ac:dyDescent="0.35">
      <c r="B16" s="146"/>
      <c r="C16" s="146"/>
      <c r="D16" s="146"/>
      <c r="E16" s="146"/>
      <c r="F16" s="146"/>
      <c r="G16" s="146"/>
      <c r="H16" s="3"/>
      <c r="I16" s="110"/>
    </row>
    <row r="17" spans="2:9" ht="18.75" customHeight="1" x14ac:dyDescent="0.3">
      <c r="B17" s="95" t="s">
        <v>25</v>
      </c>
      <c r="C17" s="145">
        <f>+'foglio dati'!D20</f>
        <v>0</v>
      </c>
      <c r="D17" s="3"/>
      <c r="E17" s="147" t="s">
        <v>24</v>
      </c>
      <c r="F17" s="148"/>
      <c r="G17" s="4">
        <f>+'foglio dati'!$E$22</f>
        <v>0</v>
      </c>
      <c r="H17" s="3"/>
      <c r="I17" s="110"/>
    </row>
    <row r="18" spans="2:9" ht="18.75" customHeight="1" x14ac:dyDescent="0.3">
      <c r="B18" s="96" t="s">
        <v>25</v>
      </c>
      <c r="C18" s="106">
        <f>+'foglio dati'!$D$23</f>
        <v>1</v>
      </c>
      <c r="D18" s="3"/>
      <c r="E18" s="152" t="s">
        <v>24</v>
      </c>
      <c r="F18" s="153"/>
      <c r="G18" s="19">
        <f>+'foglio dati'!$E$23</f>
        <v>10</v>
      </c>
      <c r="H18" s="3"/>
      <c r="I18" s="110"/>
    </row>
    <row r="19" spans="2:9" ht="19.5" customHeight="1" thickBot="1" x14ac:dyDescent="0.35">
      <c r="B19" s="97" t="s">
        <v>94</v>
      </c>
      <c r="C19" s="6">
        <f>+'foglio dati'!$D$24</f>
        <v>2</v>
      </c>
      <c r="D19" s="3"/>
      <c r="E19" s="149" t="s">
        <v>24</v>
      </c>
      <c r="F19" s="150"/>
      <c r="G19" s="5">
        <f>+'foglio dati'!$E$24</f>
        <v>20</v>
      </c>
      <c r="H19" s="3"/>
      <c r="I19" s="110"/>
    </row>
    <row r="20" spans="2:9" ht="19.5" thickBot="1" x14ac:dyDescent="0.35">
      <c r="B20" s="7"/>
      <c r="C20" s="7"/>
      <c r="D20" s="7"/>
      <c r="E20" s="7"/>
      <c r="F20" s="7"/>
      <c r="G20" s="2"/>
      <c r="H20" s="3"/>
      <c r="I20" s="110"/>
    </row>
    <row r="21" spans="2:9" ht="19.5" thickBot="1" x14ac:dyDescent="0.35">
      <c r="B21" s="151" t="s">
        <v>90</v>
      </c>
      <c r="C21" s="151"/>
      <c r="G21" s="2" t="s">
        <v>22</v>
      </c>
      <c r="H21" s="3"/>
      <c r="I21" s="116">
        <v>10</v>
      </c>
    </row>
    <row r="22" spans="2:9" ht="18.75" x14ac:dyDescent="0.3">
      <c r="B22" s="112" t="s">
        <v>27</v>
      </c>
      <c r="C22" s="140">
        <f>+'foglio dati'!D27</f>
        <v>5</v>
      </c>
      <c r="D22" s="3"/>
      <c r="E22" s="3"/>
    </row>
    <row r="23" spans="2:9" ht="18.75" x14ac:dyDescent="0.3">
      <c r="B23" s="113" t="s">
        <v>43</v>
      </c>
      <c r="C23" s="20">
        <f>+'foglio dati'!D28</f>
        <v>5</v>
      </c>
      <c r="D23" s="3"/>
      <c r="E23" s="3"/>
    </row>
    <row r="24" spans="2:9" ht="18.75" x14ac:dyDescent="0.3">
      <c r="B24" s="113" t="s">
        <v>26</v>
      </c>
      <c r="C24" s="20">
        <f>+'foglio dati'!D29</f>
        <v>5</v>
      </c>
      <c r="D24" s="3"/>
      <c r="E24" s="3"/>
    </row>
    <row r="25" spans="2:9" ht="19.5" customHeight="1" x14ac:dyDescent="0.3">
      <c r="B25" s="113" t="s">
        <v>79</v>
      </c>
      <c r="C25" s="20">
        <f>+'foglio dati'!D30</f>
        <v>5</v>
      </c>
      <c r="D25" s="3"/>
      <c r="E25" s="3"/>
      <c r="F25" s="22"/>
    </row>
    <row r="26" spans="2:9" ht="19.5" customHeight="1" thickBot="1" x14ac:dyDescent="0.35">
      <c r="B26" s="114" t="s">
        <v>47</v>
      </c>
      <c r="C26" s="21">
        <f>+'foglio dati'!D31</f>
        <v>5</v>
      </c>
      <c r="D26" s="3"/>
      <c r="E26" s="3"/>
      <c r="F26" s="22"/>
    </row>
    <row r="27" spans="2:9" ht="19.5" thickBot="1" x14ac:dyDescent="0.35">
      <c r="B27" s="111"/>
      <c r="C27" s="111"/>
      <c r="D27" s="111"/>
      <c r="E27" s="111"/>
      <c r="F27" s="111"/>
      <c r="G27" s="2"/>
      <c r="H27" s="3"/>
      <c r="I27" s="110"/>
    </row>
    <row r="28" spans="2:9" ht="19.5" thickBot="1" x14ac:dyDescent="0.35">
      <c r="B28" s="151" t="s">
        <v>92</v>
      </c>
      <c r="C28" s="151"/>
      <c r="G28" s="2" t="s">
        <v>22</v>
      </c>
      <c r="H28" s="3"/>
      <c r="I28" s="116">
        <v>5</v>
      </c>
    </row>
    <row r="29" spans="2:9" ht="19.5" customHeight="1" thickBot="1" x14ac:dyDescent="0.35">
      <c r="B29" s="115" t="s">
        <v>93</v>
      </c>
      <c r="C29" s="141">
        <f>+'foglio dati'!D35</f>
        <v>5</v>
      </c>
      <c r="D29" s="3"/>
      <c r="E29" s="3"/>
      <c r="F29" s="22"/>
      <c r="I29" s="1"/>
    </row>
    <row r="30" spans="2:9" ht="19.5" thickBot="1" x14ac:dyDescent="0.35">
      <c r="B30" s="3"/>
      <c r="C30" s="3"/>
      <c r="D30" s="3"/>
      <c r="E30" s="3"/>
    </row>
    <row r="31" spans="2:9" s="3" customFormat="1" ht="19.5" thickBot="1" x14ac:dyDescent="0.35">
      <c r="B31" s="10" t="s">
        <v>28</v>
      </c>
      <c r="C31" s="11"/>
      <c r="D31" s="11"/>
      <c r="E31" s="11"/>
      <c r="F31" s="12"/>
      <c r="G31" s="2" t="s">
        <v>22</v>
      </c>
      <c r="I31" s="116">
        <f>+I2+I15+I8+I21+I28</f>
        <v>100</v>
      </c>
    </row>
  </sheetData>
  <mergeCells count="19">
    <mergeCell ref="B15:F15"/>
    <mergeCell ref="E13:F13"/>
    <mergeCell ref="B21:C21"/>
    <mergeCell ref="B16:G16"/>
    <mergeCell ref="E17:F17"/>
    <mergeCell ref="E19:F19"/>
    <mergeCell ref="B28:C28"/>
    <mergeCell ref="B2:F2"/>
    <mergeCell ref="B3:G3"/>
    <mergeCell ref="E4:F4"/>
    <mergeCell ref="E5:F5"/>
    <mergeCell ref="E12:F12"/>
    <mergeCell ref="E6:F6"/>
    <mergeCell ref="B7:G7"/>
    <mergeCell ref="B8:F8"/>
    <mergeCell ref="E18:F18"/>
    <mergeCell ref="E10:F10"/>
    <mergeCell ref="B11:G11"/>
    <mergeCell ref="B9:G9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modello di calcolo</vt:lpstr>
      <vt:lpstr>foglio dati</vt:lpstr>
      <vt:lpstr>griglia per appendice</vt:lpstr>
      <vt:lpstr>'foglio dati'!Area_stampa</vt:lpstr>
      <vt:lpstr>'griglia per appendice'!Area_stampa</vt:lpstr>
      <vt:lpstr>'modello di calcolo'!Area_stampa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Lazio Innova</dc:creator>
  <cp:lastModifiedBy>Lazio Innova</cp:lastModifiedBy>
  <cp:lastPrinted>2019-06-27T13:53:43Z</cp:lastPrinted>
  <dcterms:created xsi:type="dcterms:W3CDTF">2019-03-05T08:15:14Z</dcterms:created>
  <dcterms:modified xsi:type="dcterms:W3CDTF">2019-07-11T14:48:18Z</dcterms:modified>
</cp:coreProperties>
</file>