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Questa_cartella_di_lavoro"/>
  <mc:AlternateContent xmlns:mc="http://schemas.openxmlformats.org/markup-compatibility/2006">
    <mc:Choice Requires="x15">
      <x15ac:absPath xmlns:x15ac="http://schemas.microsoft.com/office/spreadsheetml/2010/11/ac" url="C:\Users\maiorano.LI\Desktop\"/>
    </mc:Choice>
  </mc:AlternateContent>
  <workbookProtection workbookAlgorithmName="SHA-512" workbookHashValue="PvgNBhLNhGS/RnkVJ3PE6fktW9E5sQ17F2+AK04D54JrvUfF5whwlXFbjafKoikmCmurZOJdIzYuHsRsWPNsNg==" workbookSaltValue="jFa19qi7f7dYi4dnDk80Xw==" workbookSpinCount="100000" lockStructure="1"/>
  <bookViews>
    <workbookView xWindow="0" yWindow="0" windowWidth="23040" windowHeight="9372"/>
  </bookViews>
  <sheets>
    <sheet name="modello di calcolo" sheetId="1" r:id="rId1"/>
    <sheet name="foglio dati" sheetId="3" state="hidden" r:id="rId2"/>
    <sheet name="griglia per appendice" sheetId="2" state="hidden" r:id="rId3"/>
  </sheets>
  <definedNames>
    <definedName name="_xlnm.Print_Area" localSheetId="1">'foglio dati'!$B$1:$I$41</definedName>
    <definedName name="_xlnm.Print_Area" localSheetId="2">'griglia per appendice'!$C$2:$K$37</definedName>
    <definedName name="_xlnm.Print_Area" localSheetId="0">'modello di calcolo'!$B$3:$G$62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20" i="2"/>
  <c r="H19" i="2"/>
  <c r="H18" i="2"/>
  <c r="D22" i="2"/>
  <c r="D21" i="2"/>
  <c r="D20" i="2"/>
  <c r="D19" i="2"/>
  <c r="D18" i="2"/>
  <c r="H29" i="2" l="1"/>
  <c r="D30" i="2"/>
  <c r="D29" i="2"/>
  <c r="H10" i="2" l="1"/>
  <c r="J15" i="2"/>
  <c r="F45" i="1" l="1"/>
  <c r="H30" i="2"/>
  <c r="H28" i="2"/>
  <c r="D28" i="2"/>
  <c r="D33" i="2" l="1"/>
  <c r="E51" i="1"/>
  <c r="E54" i="1"/>
  <c r="F54" i="1" s="1"/>
  <c r="D34" i="2"/>
  <c r="F51" i="1" l="1"/>
  <c r="H26" i="2"/>
  <c r="D27" i="2"/>
  <c r="D26" i="2"/>
  <c r="J25" i="2"/>
  <c r="E42" i="1"/>
  <c r="H27" i="2"/>
  <c r="E57" i="1"/>
  <c r="F57" i="1" s="1"/>
  <c r="J2" i="2"/>
  <c r="H5" i="2"/>
  <c r="H4" i="2"/>
  <c r="D5" i="2"/>
  <c r="D4" i="2"/>
  <c r="F9" i="1"/>
  <c r="F8" i="1"/>
  <c r="F6" i="1"/>
  <c r="F5" i="1"/>
  <c r="E4" i="1"/>
  <c r="E49" i="1" l="1"/>
  <c r="F10" i="1"/>
  <c r="F22" i="1"/>
  <c r="F21" i="1"/>
  <c r="F16" i="1"/>
  <c r="F15" i="1"/>
  <c r="F37" i="1"/>
  <c r="F36" i="1"/>
  <c r="F33" i="1"/>
  <c r="F32" i="1"/>
  <c r="D35" i="2"/>
  <c r="D17" i="2"/>
  <c r="H22" i="2"/>
  <c r="H17" i="2"/>
  <c r="F25" i="1" l="1"/>
  <c r="F38" i="1"/>
  <c r="F23" i="1"/>
  <c r="F26" i="1" s="1"/>
  <c r="J32" i="2"/>
  <c r="J8" i="2"/>
  <c r="H13" i="2"/>
  <c r="H12" i="2"/>
  <c r="D13" i="2"/>
  <c r="D12" i="2"/>
  <c r="E14" i="1"/>
  <c r="E31" i="1"/>
  <c r="J37" i="2" l="1"/>
  <c r="E61" i="1"/>
  <c r="F39" i="1"/>
  <c r="F61" i="1" l="1"/>
</calcChain>
</file>

<file path=xl/sharedStrings.xml><?xml version="1.0" encoding="utf-8"?>
<sst xmlns="http://schemas.openxmlformats.org/spreadsheetml/2006/main" count="153" uniqueCount="95">
  <si>
    <t>MAX</t>
  </si>
  <si>
    <t>punteggio minimo</t>
  </si>
  <si>
    <t>punteggio massimo</t>
  </si>
  <si>
    <t>risultato minimo rilevante</t>
  </si>
  <si>
    <t>risultato massimo rilevante</t>
  </si>
  <si>
    <t xml:space="preserve"> prima data rilevante per anzianità</t>
  </si>
  <si>
    <t xml:space="preserve"> ultima data rilevante per anzianità</t>
  </si>
  <si>
    <t>numero minimo giorni rilevante per interpolazione lineare</t>
  </si>
  <si>
    <t xml:space="preserve">numero massimo giorni rilevante per interpolazione lineare  </t>
  </si>
  <si>
    <t>PREMIALITA'</t>
  </si>
  <si>
    <t>Cella di input: Impresa GIOVANILE (titolari/soci max 35 anni)</t>
  </si>
  <si>
    <t>CALCOLO PUNTEGGIO su impresa GIOVANILE</t>
  </si>
  <si>
    <t>max</t>
  </si>
  <si>
    <t xml:space="preserve">Calcolato per interpolazione lineare fra i due valori estremi </t>
  </si>
  <si>
    <t xml:space="preserve">punteggio </t>
  </si>
  <si>
    <t xml:space="preserve">PREMIALITA' </t>
  </si>
  <si>
    <t xml:space="preserve">impresa giovanile </t>
  </si>
  <si>
    <t xml:space="preserve">TOTALE </t>
  </si>
  <si>
    <t>punteggio</t>
  </si>
  <si>
    <t>CRITERIO 2. Numero Occupati</t>
  </si>
  <si>
    <t>CRITERIO 3. Anzianità dell'impresa</t>
  </si>
  <si>
    <t xml:space="preserve">dato rilevante  </t>
  </si>
  <si>
    <t>dopo il (o costituenda)</t>
  </si>
  <si>
    <t xml:space="preserve">pari o antecedente il </t>
  </si>
  <si>
    <t>(20 anni)</t>
  </si>
  <si>
    <t xml:space="preserve">CALCOLO PUNTEGGIO su Anzianità Impresa </t>
  </si>
  <si>
    <t xml:space="preserve">T O T A L E </t>
  </si>
  <si>
    <t>DATI MODIFICABILI PER IMPOSTAZIONE GRIGLIA DEFINITIVA</t>
  </si>
  <si>
    <t>data inizio</t>
  </si>
  <si>
    <t>data fine</t>
  </si>
  <si>
    <t>dato utile solo per convalida</t>
  </si>
  <si>
    <t>CALCOLO PUNTEGGIO su numero occupati esistenti</t>
  </si>
  <si>
    <t>utile solo per convalida</t>
  </si>
  <si>
    <t>opzioni risposta:</t>
  </si>
  <si>
    <t>numero occupati</t>
  </si>
  <si>
    <t>"paghe" da UNIMIENS</t>
  </si>
  <si>
    <t>COSTITUENDA</t>
  </si>
  <si>
    <t>alla data della domanda</t>
  </si>
  <si>
    <t>dato su cui si calcola il punteggio</t>
  </si>
  <si>
    <t xml:space="preserve">IMPRESA COSTITUITA ALLA DATA DELLA DOMANDA ? </t>
  </si>
  <si>
    <t>SI</t>
  </si>
  <si>
    <t>NO</t>
  </si>
  <si>
    <t>RIGHE DA NASCONDERE</t>
  </si>
  <si>
    <t xml:space="preserve">CALCOLO: giorni da data INIZIO ATTIVITA' RILEVANTE </t>
  </si>
  <si>
    <t>contributo massimo concedibile</t>
  </si>
  <si>
    <t>contributo minimo</t>
  </si>
  <si>
    <t xml:space="preserve">CRITERIO 1. Percentuale di contributo richiesto </t>
  </si>
  <si>
    <t>CRITERIO 1 : Percentuale di contributo richiesta</t>
  </si>
  <si>
    <t xml:space="preserve">percentuale minima </t>
  </si>
  <si>
    <t>percentuale massima</t>
  </si>
  <si>
    <t>Percentuale di contributo richiesto</t>
  </si>
  <si>
    <t>Cella di input: CONTRIBUTO RICHIESTO   (indicare percentuale)</t>
  </si>
  <si>
    <t xml:space="preserve">contributo minimo rilevante ai fini del calcolo </t>
  </si>
  <si>
    <t>CALCOLO PUNTEGGIO su percentuale contributo richiesto</t>
  </si>
  <si>
    <t>Cella di input: Possesso RATING DI LEGALITA'</t>
  </si>
  <si>
    <t>CALCOLO PUNTEGGIO su Possesso RATING DI LEGALITA'</t>
  </si>
  <si>
    <t xml:space="preserve">rating di legalità </t>
  </si>
  <si>
    <t>CRITERIO 4. livello di formazione soci / promotori</t>
  </si>
  <si>
    <t xml:space="preserve">ISCED </t>
  </si>
  <si>
    <t>ISCED 0: Early childhood education (‘less than primary’ for educational attainment)</t>
  </si>
  <si>
    <t>ISCED 1: Primary education</t>
  </si>
  <si>
    <t>ISCED 2: Lower secondary education</t>
  </si>
  <si>
    <t>ISCED 3: Upper secondary education</t>
  </si>
  <si>
    <t>ISCED 4: Post-secondary non-tertiary education</t>
  </si>
  <si>
    <t>ISCED 5: Short-cycle tertiary education</t>
  </si>
  <si>
    <t>ISCED 6: Bachelor’s or equivalent level</t>
  </si>
  <si>
    <t>ISCED 7: Master’s or equivalent level</t>
  </si>
  <si>
    <t>ISCED 8: Doctoral or equivalent level</t>
  </si>
  <si>
    <t>ISCED (dottorato)</t>
  </si>
  <si>
    <t>ISCED (master o laurea magistrale)</t>
  </si>
  <si>
    <t>Livello ISCED</t>
  </si>
  <si>
    <t>CRITERIO 4. Livello più alto di formazione socie / future socie di maggioranza e legale rappresentante</t>
  </si>
  <si>
    <t>impatto ambientale</t>
  </si>
  <si>
    <t>possesso di certificazioni ambientali</t>
  </si>
  <si>
    <t>possesso del rating di legalità</t>
  </si>
  <si>
    <t>CALCOLO PUNTEGGIO su possesso certificazioni ambientali</t>
  </si>
  <si>
    <t>Cella di input: possesso Certificazioni ambientali</t>
  </si>
  <si>
    <t>impresa giovanile"</t>
  </si>
  <si>
    <t>impresa costituenda alla data della domanda</t>
  </si>
  <si>
    <t>4 o inferiore</t>
  </si>
  <si>
    <t>impresa neo costituita (a partire dal 1° luglio 2019)</t>
  </si>
  <si>
    <t>impresa costituita anteriormente al 1° luglio 1994 
(anni di attività dell'impresa pari o superiori a 25)</t>
  </si>
  <si>
    <t xml:space="preserve">numero occupati pari a </t>
  </si>
  <si>
    <t xml:space="preserve">numero occupati pari o superiore a </t>
  </si>
  <si>
    <t xml:space="preserve">Livello ISCED </t>
  </si>
  <si>
    <t>CRITERIO 2. Anzianità dell'impresa</t>
  </si>
  <si>
    <t>CRITERIO 3. Numero Occupati</t>
  </si>
  <si>
    <t>Anzianità dell'impresa</t>
  </si>
  <si>
    <r>
      <t xml:space="preserve">DATA DI INIZIO ATTIVITA' risultante in Agenzia delle Entrate
</t>
    </r>
    <r>
      <rPr>
        <sz val="14"/>
        <color theme="1"/>
        <rFont val="Calibri"/>
        <family val="2"/>
        <scheme val="minor"/>
      </rPr>
      <t>NB: 
se antecedente il 01/01/1900 inserire 01/01/1900 
se impresa costituenda costituenda inserire 01/01/1900</t>
    </r>
  </si>
  <si>
    <t>Numero Occupati</t>
  </si>
  <si>
    <t>Livello formazione socie / future socie (se impresa costituenda) di maggioranza e legale rappresentante</t>
  </si>
  <si>
    <t xml:space="preserve">altri criteri </t>
  </si>
  <si>
    <t>CELLA INPUT : NUMERO DI OCCUPATI ESISTENTI 
"n. denunce individuali" da utlima dichiarazione UNIEMENS</t>
  </si>
  <si>
    <t>Cella di input: LIVELLO ISCED Socia/futura Socia DI RIFERIMENTO</t>
  </si>
  <si>
    <t>CALCOLO PUNTEGGIO su LIVELLO ISCED Socia / Futura Socia DI RIFERIMENTO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</si>
</sst>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dd/mm/yy;@"/>
    <numFmt numFmtId="167" formatCode="[$-410]d\ mmmm\ yyyy;@"/>
    <numFmt numFmtId="168" formatCode="_-* #,##0.0_-;\-* #,##0.0_-;_-* &quot;-&quot;??_-;_-@_-"/>
    <numFmt numFmtId="169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333333"/>
      <name val="Arial"/>
      <family val="2"/>
    </font>
    <font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3" fillId="6" borderId="16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64" fontId="3" fillId="6" borderId="16" xfId="1" applyNumberFormat="1" applyFont="1" applyFill="1" applyBorder="1" applyAlignment="1">
      <alignment horizontal="center" vertical="center"/>
    </xf>
    <xf numFmtId="164" fontId="3" fillId="6" borderId="19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7" fontId="3" fillId="6" borderId="19" xfId="1" applyNumberFormat="1" applyFont="1" applyFill="1" applyBorder="1" applyAlignment="1">
      <alignment horizontal="center" vertical="center"/>
    </xf>
    <xf numFmtId="43" fontId="3" fillId="0" borderId="0" xfId="1" applyFont="1"/>
    <xf numFmtId="0" fontId="2" fillId="0" borderId="5" xfId="0" applyFont="1" applyBorder="1" applyAlignment="1">
      <alignment vertical="center"/>
    </xf>
    <xf numFmtId="0" fontId="3" fillId="0" borderId="23" xfId="0" applyFont="1" applyBorder="1"/>
    <xf numFmtId="0" fontId="3" fillId="0" borderId="6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43" fontId="0" fillId="0" borderId="0" xfId="1" applyFont="1"/>
    <xf numFmtId="0" fontId="3" fillId="6" borderId="22" xfId="0" applyFont="1" applyFill="1" applyBorder="1" applyAlignment="1">
      <alignment horizontal="center" vertical="center"/>
    </xf>
    <xf numFmtId="1" fontId="3" fillId="6" borderId="22" xfId="1" applyNumberFormat="1" applyFont="1" applyFill="1" applyBorder="1" applyAlignment="1">
      <alignment horizontal="center" vertical="center"/>
    </xf>
    <xf numFmtId="1" fontId="3" fillId="6" borderId="19" xfId="1" applyNumberFormat="1" applyFont="1" applyFill="1" applyBorder="1" applyAlignment="1">
      <alignment horizontal="center" vertical="center"/>
    </xf>
    <xf numFmtId="12" fontId="0" fillId="0" borderId="0" xfId="0" applyNumberFormat="1" applyFont="1"/>
    <xf numFmtId="0" fontId="2" fillId="0" borderId="0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164" fontId="6" fillId="0" borderId="0" xfId="1" applyNumberFormat="1" applyFont="1" applyBorder="1" applyAlignment="1" applyProtection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</xf>
    <xf numFmtId="43" fontId="6" fillId="0" borderId="6" xfId="0" applyNumberFormat="1" applyFont="1" applyBorder="1" applyAlignment="1" applyProtection="1">
      <alignment horizontal="center" vertical="center" wrapText="1"/>
    </xf>
    <xf numFmtId="0" fontId="0" fillId="7" borderId="0" xfId="0" applyFill="1"/>
    <xf numFmtId="43" fontId="0" fillId="7" borderId="0" xfId="1" applyFont="1" applyFill="1" applyProtection="1">
      <protection locked="0"/>
    </xf>
    <xf numFmtId="0" fontId="0" fillId="7" borderId="0" xfId="0" applyFill="1" applyProtection="1">
      <protection locked="0"/>
    </xf>
    <xf numFmtId="43" fontId="0" fillId="7" borderId="0" xfId="1" applyFont="1" applyFill="1"/>
    <xf numFmtId="166" fontId="0" fillId="7" borderId="0" xfId="1" applyNumberFormat="1" applyFont="1" applyFill="1" applyBorder="1" applyAlignment="1" applyProtection="1">
      <alignment vertical="center"/>
      <protection locked="0"/>
    </xf>
    <xf numFmtId="14" fontId="0" fillId="0" borderId="0" xfId="1" applyNumberFormat="1" applyFont="1"/>
    <xf numFmtId="0" fontId="3" fillId="5" borderId="14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7" borderId="0" xfId="1" applyNumberFormat="1" applyFont="1" applyFill="1" applyProtection="1">
      <protection locked="0"/>
    </xf>
    <xf numFmtId="167" fontId="3" fillId="6" borderId="22" xfId="1" applyNumberFormat="1" applyFont="1" applyFill="1" applyBorder="1" applyAlignment="1">
      <alignment horizontal="center" vertical="center"/>
    </xf>
    <xf numFmtId="164" fontId="3" fillId="6" borderId="22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3" fillId="6" borderId="16" xfId="2" applyFont="1" applyFill="1" applyBorder="1" applyAlignment="1">
      <alignment horizontal="center" vertical="center"/>
    </xf>
    <xf numFmtId="9" fontId="3" fillId="6" borderId="19" xfId="2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9" fontId="0" fillId="0" borderId="0" xfId="1" applyNumberFormat="1" applyFont="1"/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43" fontId="2" fillId="0" borderId="9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3" fillId="0" borderId="0" xfId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167" fontId="3" fillId="6" borderId="25" xfId="1" applyNumberFormat="1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0" fillId="0" borderId="0" xfId="1" applyNumberFormat="1" applyFont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168" fontId="2" fillId="0" borderId="9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2" borderId="8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9" fontId="2" fillId="2" borderId="8" xfId="2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2" fillId="3" borderId="9" xfId="0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7" borderId="0" xfId="0" applyFont="1" applyFill="1" applyAlignment="1" applyProtection="1">
      <alignment vertical="center"/>
    </xf>
    <xf numFmtId="0" fontId="9" fillId="7" borderId="0" xfId="0" applyFont="1" applyFill="1" applyAlignment="1" applyProtection="1">
      <alignment horizontal="right" vertical="center"/>
    </xf>
    <xf numFmtId="164" fontId="9" fillId="7" borderId="0" xfId="1" applyNumberFormat="1" applyFont="1" applyFill="1" applyAlignment="1" applyProtection="1">
      <alignment horizontal="center" vertical="center"/>
    </xf>
    <xf numFmtId="0" fontId="3" fillId="7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right" vertical="center"/>
    </xf>
    <xf numFmtId="164" fontId="9" fillId="0" borderId="2" xfId="1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2" fillId="7" borderId="0" xfId="0" applyFont="1" applyFill="1" applyAlignment="1" applyProtection="1">
      <alignment vertical="center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165" fontId="3" fillId="0" borderId="0" xfId="0" applyNumberFormat="1" applyFont="1" applyBorder="1" applyProtection="1"/>
    <xf numFmtId="0" fontId="2" fillId="0" borderId="7" xfId="0" applyFont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right" vertical="center" wrapText="1"/>
    </xf>
    <xf numFmtId="14" fontId="2" fillId="2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vertical="center"/>
    </xf>
    <xf numFmtId="164" fontId="9" fillId="0" borderId="0" xfId="1" applyNumberFormat="1" applyFont="1" applyBorder="1" applyAlignment="1" applyProtection="1">
      <alignment horizontal="center" vertical="center"/>
    </xf>
    <xf numFmtId="166" fontId="3" fillId="4" borderId="0" xfId="1" applyNumberFormat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164" fontId="3" fillId="0" borderId="0" xfId="1" applyNumberFormat="1" applyFont="1" applyBorder="1" applyAlignment="1" applyProtection="1">
      <alignment vertical="center"/>
    </xf>
    <xf numFmtId="164" fontId="3" fillId="4" borderId="0" xfId="1" applyNumberFormat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right" vertical="center" wrapText="1"/>
    </xf>
    <xf numFmtId="43" fontId="2" fillId="3" borderId="9" xfId="1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164" fontId="9" fillId="0" borderId="11" xfId="1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1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1" fontId="2" fillId="3" borderId="9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169" fontId="2" fillId="3" borderId="9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164" fontId="3" fillId="0" borderId="0" xfId="1" applyNumberFormat="1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3" borderId="9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vertical="center" wrapText="1"/>
    </xf>
    <xf numFmtId="164" fontId="7" fillId="0" borderId="6" xfId="0" applyNumberFormat="1" applyFont="1" applyBorder="1" applyAlignment="1" applyProtection="1">
      <alignment horizontal="center" vertical="center" wrapText="1"/>
    </xf>
    <xf numFmtId="2" fontId="5" fillId="3" borderId="9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H62"/>
  <sheetViews>
    <sheetView showGridLines="0" showRowColHeaders="0" tabSelected="1" topLeftCell="A2" zoomScale="93" zoomScaleNormal="93" workbookViewId="0">
      <selection activeCell="F17" sqref="F17"/>
    </sheetView>
  </sheetViews>
  <sheetFormatPr defaultColWidth="9.109375" defaultRowHeight="18" x14ac:dyDescent="0.3"/>
  <cols>
    <col min="1" max="2" width="9.109375" style="102"/>
    <col min="3" max="3" width="87.44140625" style="102" customWidth="1"/>
    <col min="4" max="4" width="9.109375" style="148" customWidth="1"/>
    <col min="5" max="5" width="9.5546875" style="149" customWidth="1"/>
    <col min="6" max="6" width="22.5546875" style="150" bestFit="1" customWidth="1"/>
    <col min="7" max="16384" width="9.109375" style="102"/>
  </cols>
  <sheetData>
    <row r="1" spans="1:8" hidden="1" x14ac:dyDescent="0.3">
      <c r="A1" s="98" t="s">
        <v>42</v>
      </c>
      <c r="B1" s="98"/>
      <c r="C1" s="98"/>
      <c r="D1" s="99"/>
      <c r="E1" s="100"/>
      <c r="F1" s="101"/>
      <c r="G1" s="98"/>
    </row>
    <row r="3" spans="1:8" ht="18.600000000000001" thickBot="1" x14ac:dyDescent="0.35">
      <c r="B3" s="103"/>
      <c r="C3" s="104"/>
      <c r="D3" s="105"/>
      <c r="E3" s="106"/>
      <c r="F3" s="107"/>
      <c r="G3" s="108"/>
    </row>
    <row r="4" spans="1:8" s="85" customFormat="1" ht="39.9" customHeight="1" thickBot="1" x14ac:dyDescent="0.35">
      <c r="B4" s="86"/>
      <c r="C4" s="59" t="s">
        <v>50</v>
      </c>
      <c r="D4" s="60" t="s">
        <v>0</v>
      </c>
      <c r="E4" s="61">
        <f>+'foglio dati'!E6</f>
        <v>30</v>
      </c>
      <c r="F4" s="59"/>
      <c r="G4" s="62"/>
      <c r="H4" s="57"/>
    </row>
    <row r="5" spans="1:8" s="85" customFormat="1" hidden="1" x14ac:dyDescent="0.35">
      <c r="A5" s="109"/>
      <c r="B5" s="86"/>
      <c r="C5" s="110" t="s">
        <v>1</v>
      </c>
      <c r="D5" s="90"/>
      <c r="E5" s="63"/>
      <c r="F5" s="111">
        <f>+'foglio dati'!E7</f>
        <v>0</v>
      </c>
      <c r="G5" s="92"/>
    </row>
    <row r="6" spans="1:8" s="85" customFormat="1" hidden="1" x14ac:dyDescent="0.35">
      <c r="A6" s="109"/>
      <c r="B6" s="86"/>
      <c r="C6" s="110" t="s">
        <v>2</v>
      </c>
      <c r="D6" s="90"/>
      <c r="E6" s="63"/>
      <c r="F6" s="111">
        <f>+'foglio dati'!E6</f>
        <v>30</v>
      </c>
      <c r="G6" s="92"/>
    </row>
    <row r="7" spans="1:8" s="85" customFormat="1" ht="18.600000000000001" thickBot="1" x14ac:dyDescent="0.35">
      <c r="B7" s="86"/>
      <c r="C7" s="89" t="s">
        <v>51</v>
      </c>
      <c r="D7" s="90"/>
      <c r="E7" s="63"/>
      <c r="F7" s="91">
        <v>0.5</v>
      </c>
      <c r="G7" s="92"/>
    </row>
    <row r="8" spans="1:8" s="93" customFormat="1" hidden="1" x14ac:dyDescent="0.35">
      <c r="A8" s="109"/>
      <c r="B8" s="94"/>
      <c r="C8" s="110" t="s">
        <v>44</v>
      </c>
      <c r="D8" s="112"/>
      <c r="E8" s="113"/>
      <c r="F8" s="114">
        <f>+'foglio dati'!D7</f>
        <v>0.8</v>
      </c>
      <c r="G8" s="97"/>
    </row>
    <row r="9" spans="1:8" s="93" customFormat="1" ht="18.600000000000001" hidden="1" thickBot="1" x14ac:dyDescent="0.4">
      <c r="A9" s="109"/>
      <c r="B9" s="94"/>
      <c r="C9" s="110" t="s">
        <v>52</v>
      </c>
      <c r="D9" s="112"/>
      <c r="E9" s="113"/>
      <c r="F9" s="114">
        <f>+'foglio dati'!D6</f>
        <v>0.5</v>
      </c>
      <c r="G9" s="97"/>
    </row>
    <row r="10" spans="1:8" s="93" customFormat="1" ht="18.600000000000001" thickBot="1" x14ac:dyDescent="0.35">
      <c r="B10" s="94"/>
      <c r="C10" s="95" t="s">
        <v>53</v>
      </c>
      <c r="D10" s="90"/>
      <c r="E10" s="63"/>
      <c r="F10" s="96">
        <f>IF((+F5+((F6-F5)/(F9-F8))*(F7-F8))&gt;F6,F6,IF((+F5+((F6-F5)/(F9-F8))*(F7-F8))&lt;=F5,F5,+F5+((F6-F5)/(F9-F8))*(F7-F8)))</f>
        <v>30</v>
      </c>
      <c r="G10" s="97"/>
    </row>
    <row r="11" spans="1:8" s="93" customFormat="1" x14ac:dyDescent="0.3">
      <c r="B11" s="115"/>
      <c r="C11" s="116"/>
      <c r="D11" s="117"/>
      <c r="E11" s="118"/>
      <c r="F11" s="119"/>
      <c r="G11" s="120"/>
    </row>
    <row r="13" spans="1:8" ht="18.600000000000001" thickBot="1" x14ac:dyDescent="0.35">
      <c r="B13" s="103"/>
      <c r="C13" s="104"/>
      <c r="D13" s="105"/>
      <c r="E13" s="106"/>
      <c r="F13" s="107"/>
      <c r="G13" s="108"/>
    </row>
    <row r="14" spans="1:8" s="87" customFormat="1" ht="39.9" customHeight="1" thickBot="1" x14ac:dyDescent="0.35">
      <c r="B14" s="88"/>
      <c r="C14" s="25" t="s">
        <v>87</v>
      </c>
      <c r="D14" s="26" t="s">
        <v>0</v>
      </c>
      <c r="E14" s="27">
        <f>+'foglio dati'!E21</f>
        <v>25</v>
      </c>
      <c r="F14" s="25"/>
      <c r="G14" s="28"/>
      <c r="H14" s="29"/>
    </row>
    <row r="15" spans="1:8" s="87" customFormat="1" hidden="1" x14ac:dyDescent="0.35">
      <c r="A15" s="109"/>
      <c r="B15" s="88"/>
      <c r="C15" s="121" t="s">
        <v>1</v>
      </c>
      <c r="D15" s="122"/>
      <c r="E15" s="33"/>
      <c r="F15" s="123">
        <f>+'foglio dati'!$E$22</f>
        <v>0</v>
      </c>
      <c r="G15" s="124"/>
    </row>
    <row r="16" spans="1:8" s="87" customFormat="1" hidden="1" x14ac:dyDescent="0.35">
      <c r="A16" s="109"/>
      <c r="B16" s="88"/>
      <c r="C16" s="121" t="s">
        <v>2</v>
      </c>
      <c r="D16" s="122"/>
      <c r="E16" s="33"/>
      <c r="F16" s="123">
        <f>+'foglio dati'!$E$21</f>
        <v>25</v>
      </c>
      <c r="G16" s="124"/>
    </row>
    <row r="17" spans="1:8" s="87" customFormat="1" x14ac:dyDescent="0.3">
      <c r="B17" s="88"/>
      <c r="C17" s="125" t="s">
        <v>39</v>
      </c>
      <c r="D17" s="122"/>
      <c r="E17" s="33"/>
      <c r="F17" s="126" t="s">
        <v>40</v>
      </c>
      <c r="G17" s="124"/>
    </row>
    <row r="18" spans="1:8" s="87" customFormat="1" x14ac:dyDescent="0.35">
      <c r="B18" s="88"/>
      <c r="C18" s="121"/>
      <c r="D18" s="122"/>
      <c r="E18" s="33"/>
      <c r="F18" s="123"/>
      <c r="G18" s="124"/>
    </row>
    <row r="19" spans="1:8" s="87" customFormat="1" ht="72" x14ac:dyDescent="0.3">
      <c r="B19" s="88"/>
      <c r="C19" s="125" t="s">
        <v>88</v>
      </c>
      <c r="D19" s="122"/>
      <c r="E19" s="33"/>
      <c r="F19" s="126">
        <v>43647</v>
      </c>
      <c r="G19" s="124"/>
    </row>
    <row r="20" spans="1:8" s="87" customFormat="1" ht="18.600000000000001" thickBot="1" x14ac:dyDescent="0.35">
      <c r="B20" s="88"/>
      <c r="C20" s="30"/>
      <c r="D20" s="31"/>
      <c r="E20" s="32"/>
      <c r="G20" s="28"/>
      <c r="H20" s="29"/>
    </row>
    <row r="21" spans="1:8" hidden="1" x14ac:dyDescent="0.35">
      <c r="A21" s="98"/>
      <c r="B21" s="127"/>
      <c r="C21" s="128" t="s">
        <v>5</v>
      </c>
      <c r="D21" s="129"/>
      <c r="E21" s="130"/>
      <c r="F21" s="131">
        <f>+'foglio dati'!$D$22</f>
        <v>34515</v>
      </c>
      <c r="G21" s="132"/>
    </row>
    <row r="22" spans="1:8" hidden="1" x14ac:dyDescent="0.35">
      <c r="A22" s="98"/>
      <c r="B22" s="127"/>
      <c r="C22" s="128" t="s">
        <v>6</v>
      </c>
      <c r="D22" s="129"/>
      <c r="E22" s="130"/>
      <c r="F22" s="131">
        <f>+'foglio dati'!$D$21</f>
        <v>43647</v>
      </c>
      <c r="G22" s="132"/>
    </row>
    <row r="23" spans="1:8" hidden="1" x14ac:dyDescent="0.35">
      <c r="A23" s="98"/>
      <c r="B23" s="127"/>
      <c r="C23" s="128" t="s">
        <v>43</v>
      </c>
      <c r="D23" s="129"/>
      <c r="E23" s="130"/>
      <c r="F23" s="133">
        <f>+F22-F19</f>
        <v>0</v>
      </c>
      <c r="G23" s="132"/>
    </row>
    <row r="24" spans="1:8" hidden="1" x14ac:dyDescent="0.35">
      <c r="A24" s="98"/>
      <c r="B24" s="127"/>
      <c r="C24" s="121" t="s">
        <v>7</v>
      </c>
      <c r="D24" s="129"/>
      <c r="E24" s="130"/>
      <c r="F24" s="134">
        <v>0</v>
      </c>
      <c r="G24" s="132"/>
    </row>
    <row r="25" spans="1:8" ht="18.600000000000001" hidden="1" thickBot="1" x14ac:dyDescent="0.4">
      <c r="A25" s="98"/>
      <c r="B25" s="127"/>
      <c r="C25" s="121" t="s">
        <v>8</v>
      </c>
      <c r="D25" s="129"/>
      <c r="E25" s="130"/>
      <c r="F25" s="134">
        <f>+F22-F21</f>
        <v>9132</v>
      </c>
      <c r="G25" s="132"/>
    </row>
    <row r="26" spans="1:8" ht="30" customHeight="1" thickBot="1" x14ac:dyDescent="0.35">
      <c r="B26" s="127"/>
      <c r="C26" s="135" t="s">
        <v>25</v>
      </c>
      <c r="D26" s="122"/>
      <c r="E26" s="33"/>
      <c r="F26" s="136">
        <f>IF(F17="si",(IF((+F16+((F15-F16)/(F25-F24))*(F23-F24))&gt;F16,F16,IF((+F16+((F15-F16)/(F25-F24))*(F23-F24))&lt;=F15,F15,+F16+((F15-F16)/(F25-F24))*(F23-F24)))),+'foglio dati'!$E$20)</f>
        <v>25</v>
      </c>
      <c r="G26" s="132"/>
    </row>
    <row r="27" spans="1:8" x14ac:dyDescent="0.3">
      <c r="B27" s="137"/>
      <c r="C27" s="138"/>
      <c r="D27" s="139"/>
      <c r="E27" s="140"/>
      <c r="F27" s="141"/>
      <c r="G27" s="142"/>
    </row>
    <row r="28" spans="1:8" s="93" customFormat="1" x14ac:dyDescent="0.3">
      <c r="C28" s="143"/>
      <c r="D28" s="144"/>
      <c r="E28" s="145"/>
      <c r="F28" s="146"/>
    </row>
    <row r="29" spans="1:8" hidden="1" x14ac:dyDescent="0.3">
      <c r="C29" s="147"/>
    </row>
    <row r="30" spans="1:8" ht="18.600000000000001" thickBot="1" x14ac:dyDescent="0.35">
      <c r="B30" s="103"/>
      <c r="C30" s="104"/>
      <c r="D30" s="105"/>
      <c r="E30" s="106"/>
      <c r="F30" s="107"/>
      <c r="G30" s="108"/>
    </row>
    <row r="31" spans="1:8" s="87" customFormat="1" ht="39.9" customHeight="1" thickBot="1" x14ac:dyDescent="0.35">
      <c r="B31" s="88"/>
      <c r="C31" s="25" t="s">
        <v>89</v>
      </c>
      <c r="D31" s="26" t="s">
        <v>0</v>
      </c>
      <c r="E31" s="27">
        <f>+'foglio dati'!E16</f>
        <v>20</v>
      </c>
      <c r="F31" s="25"/>
      <c r="G31" s="28"/>
      <c r="H31" s="29"/>
    </row>
    <row r="32" spans="1:8" s="87" customFormat="1" hidden="1" x14ac:dyDescent="0.35">
      <c r="A32" s="109"/>
      <c r="B32" s="88"/>
      <c r="C32" s="121" t="s">
        <v>1</v>
      </c>
      <c r="D32" s="122"/>
      <c r="E32" s="34"/>
      <c r="F32" s="123">
        <f>+'foglio dati'!$E$11</f>
        <v>0</v>
      </c>
      <c r="G32" s="124"/>
    </row>
    <row r="33" spans="1:8" s="87" customFormat="1" hidden="1" x14ac:dyDescent="0.35">
      <c r="A33" s="109"/>
      <c r="B33" s="88"/>
      <c r="C33" s="121" t="s">
        <v>2</v>
      </c>
      <c r="D33" s="122"/>
      <c r="E33" s="34"/>
      <c r="F33" s="123">
        <f>+'foglio dati'!$E$16</f>
        <v>20</v>
      </c>
      <c r="G33" s="124"/>
    </row>
    <row r="34" spans="1:8" ht="36" x14ac:dyDescent="0.3">
      <c r="B34" s="127"/>
      <c r="C34" s="125" t="s">
        <v>92</v>
      </c>
      <c r="D34" s="129"/>
      <c r="E34" s="151"/>
      <c r="F34" s="152">
        <v>5</v>
      </c>
      <c r="G34" s="132"/>
    </row>
    <row r="35" spans="1:8" s="87" customFormat="1" ht="18.600000000000001" thickBot="1" x14ac:dyDescent="0.35">
      <c r="B35" s="88"/>
      <c r="C35" s="30"/>
      <c r="D35" s="31"/>
      <c r="E35" s="32"/>
      <c r="G35" s="28"/>
      <c r="H35" s="29"/>
    </row>
    <row r="36" spans="1:8" hidden="1" x14ac:dyDescent="0.35">
      <c r="A36" s="109"/>
      <c r="B36" s="127"/>
      <c r="C36" s="121" t="s">
        <v>3</v>
      </c>
      <c r="D36" s="129"/>
      <c r="E36" s="151"/>
      <c r="F36" s="134">
        <f>+'foglio dati'!$D$11</f>
        <v>0</v>
      </c>
      <c r="G36" s="132"/>
    </row>
    <row r="37" spans="1:8" hidden="1" x14ac:dyDescent="0.35">
      <c r="A37" s="109"/>
      <c r="B37" s="127"/>
      <c r="C37" s="121" t="s">
        <v>4</v>
      </c>
      <c r="D37" s="129"/>
      <c r="E37" s="151"/>
      <c r="F37" s="134">
        <f>+'foglio dati'!$D$16</f>
        <v>5</v>
      </c>
      <c r="G37" s="132"/>
    </row>
    <row r="38" spans="1:8" ht="18.600000000000001" hidden="1" thickBot="1" x14ac:dyDescent="0.4">
      <c r="A38" s="109"/>
      <c r="B38" s="127"/>
      <c r="C38" s="121" t="s">
        <v>38</v>
      </c>
      <c r="D38" s="129"/>
      <c r="E38" s="151"/>
      <c r="F38" s="134">
        <f>IF(F34=F36,F36,IF(F34&gt;F37,F37,F34))</f>
        <v>5</v>
      </c>
      <c r="G38" s="132"/>
    </row>
    <row r="39" spans="1:8" ht="30" customHeight="1" thickBot="1" x14ac:dyDescent="0.35">
      <c r="B39" s="127"/>
      <c r="C39" s="135" t="s">
        <v>31</v>
      </c>
      <c r="D39" s="122"/>
      <c r="E39" s="153"/>
      <c r="F39" s="154">
        <f>VLOOKUP(F38,'foglio dati'!$D$11:$E$16,2,FALSE)</f>
        <v>20</v>
      </c>
      <c r="G39" s="132"/>
    </row>
    <row r="40" spans="1:8" x14ac:dyDescent="0.3">
      <c r="B40" s="137"/>
      <c r="C40" s="155"/>
      <c r="D40" s="139"/>
      <c r="E40" s="140"/>
      <c r="F40" s="141"/>
      <c r="G40" s="142"/>
    </row>
    <row r="41" spans="1:8" s="93" customFormat="1" ht="18.600000000000001" thickBot="1" x14ac:dyDescent="0.35">
      <c r="B41" s="156"/>
      <c r="C41" s="157"/>
      <c r="D41" s="158"/>
      <c r="E41" s="159"/>
      <c r="F41" s="160"/>
      <c r="G41" s="161"/>
    </row>
    <row r="42" spans="1:8" s="85" customFormat="1" ht="39.9" customHeight="1" thickBot="1" x14ac:dyDescent="0.35">
      <c r="B42" s="86"/>
      <c r="C42" s="25" t="s">
        <v>90</v>
      </c>
      <c r="D42" s="60" t="s">
        <v>0</v>
      </c>
      <c r="E42" s="61">
        <f>+'foglio dati'!E33</f>
        <v>10</v>
      </c>
      <c r="F42" s="59"/>
      <c r="G42" s="62"/>
      <c r="H42" s="57"/>
    </row>
    <row r="43" spans="1:8" s="85" customFormat="1" x14ac:dyDescent="0.3">
      <c r="B43" s="86"/>
      <c r="C43" s="25"/>
      <c r="D43" s="65"/>
      <c r="E43" s="66"/>
      <c r="F43" s="59"/>
      <c r="G43" s="62"/>
      <c r="H43" s="57"/>
    </row>
    <row r="44" spans="1:8" s="93" customFormat="1" ht="18.600000000000001" thickBot="1" x14ac:dyDescent="0.35">
      <c r="B44" s="94"/>
      <c r="C44" s="125" t="s">
        <v>93</v>
      </c>
      <c r="D44" s="65"/>
      <c r="E44" s="113"/>
      <c r="F44" s="162">
        <v>8</v>
      </c>
      <c r="G44" s="62"/>
    </row>
    <row r="45" spans="1:8" s="93" customFormat="1" ht="18.600000000000001" thickBot="1" x14ac:dyDescent="0.35">
      <c r="B45" s="94"/>
      <c r="C45" s="95" t="s">
        <v>94</v>
      </c>
      <c r="D45" s="65"/>
      <c r="E45" s="63"/>
      <c r="F45" s="163">
        <f>VLOOKUP(F44,'foglio dati'!$D$29:$E$33,2,FALSE)</f>
        <v>10</v>
      </c>
      <c r="G45" s="62"/>
    </row>
    <row r="46" spans="1:8" s="93" customFormat="1" x14ac:dyDescent="0.3">
      <c r="B46" s="115"/>
      <c r="C46" s="116"/>
      <c r="D46" s="117"/>
      <c r="E46" s="118"/>
      <c r="F46" s="119"/>
      <c r="G46" s="120"/>
    </row>
    <row r="47" spans="1:8" x14ac:dyDescent="0.3">
      <c r="A47" s="93"/>
      <c r="C47" s="147"/>
    </row>
    <row r="48" spans="1:8" ht="18.600000000000001" thickBot="1" x14ac:dyDescent="0.35">
      <c r="A48" s="93"/>
      <c r="B48" s="103"/>
      <c r="C48" s="164"/>
      <c r="D48" s="105"/>
      <c r="E48" s="106"/>
      <c r="F48" s="107"/>
      <c r="G48" s="108"/>
    </row>
    <row r="49" spans="1:8" s="87" customFormat="1" ht="18.600000000000001" thickBot="1" x14ac:dyDescent="0.35">
      <c r="A49" s="93"/>
      <c r="B49" s="88"/>
      <c r="C49" s="25" t="s">
        <v>91</v>
      </c>
      <c r="D49" s="26" t="s">
        <v>0</v>
      </c>
      <c r="E49" s="35">
        <f>+E51+E57+E54</f>
        <v>15</v>
      </c>
      <c r="F49" s="25"/>
      <c r="G49" s="28"/>
      <c r="H49" s="29"/>
    </row>
    <row r="50" spans="1:8" ht="30" customHeight="1" thickBot="1" x14ac:dyDescent="0.35">
      <c r="A50" s="93"/>
      <c r="B50" s="127"/>
      <c r="C50" s="125" t="s">
        <v>10</v>
      </c>
      <c r="D50" s="129"/>
      <c r="E50" s="130"/>
      <c r="F50" s="162" t="s">
        <v>40</v>
      </c>
      <c r="G50" s="132"/>
    </row>
    <row r="51" spans="1:8" ht="33" customHeight="1" thickBot="1" x14ac:dyDescent="0.35">
      <c r="B51" s="127"/>
      <c r="C51" s="135" t="s">
        <v>11</v>
      </c>
      <c r="D51" s="26" t="s">
        <v>0</v>
      </c>
      <c r="E51" s="35">
        <f>+'foglio dati'!D36</f>
        <v>10</v>
      </c>
      <c r="F51" s="154">
        <f>IF(F50="SI",E51,0)</f>
        <v>10</v>
      </c>
      <c r="G51" s="132"/>
    </row>
    <row r="52" spans="1:8" x14ac:dyDescent="0.35">
      <c r="B52" s="127"/>
      <c r="C52" s="121"/>
      <c r="D52" s="129"/>
      <c r="E52" s="130"/>
      <c r="F52" s="165"/>
      <c r="G52" s="132"/>
    </row>
    <row r="53" spans="1:8" ht="30" customHeight="1" thickBot="1" x14ac:dyDescent="0.35">
      <c r="B53" s="127"/>
      <c r="C53" s="125" t="s">
        <v>76</v>
      </c>
      <c r="D53" s="129"/>
      <c r="E53" s="130"/>
      <c r="F53" s="162" t="s">
        <v>40</v>
      </c>
      <c r="G53" s="132"/>
    </row>
    <row r="54" spans="1:8" ht="33" customHeight="1" thickBot="1" x14ac:dyDescent="0.35">
      <c r="B54" s="127"/>
      <c r="C54" s="135" t="s">
        <v>75</v>
      </c>
      <c r="D54" s="26" t="s">
        <v>0</v>
      </c>
      <c r="E54" s="35">
        <f>+'foglio dati'!D37</f>
        <v>3</v>
      </c>
      <c r="F54" s="154">
        <f>IF(F53="SI",E54,0)</f>
        <v>3</v>
      </c>
      <c r="G54" s="132"/>
    </row>
    <row r="55" spans="1:8" x14ac:dyDescent="0.35">
      <c r="B55" s="127"/>
      <c r="C55" s="121"/>
      <c r="D55" s="129"/>
      <c r="E55" s="130"/>
      <c r="F55" s="165"/>
      <c r="G55" s="132"/>
    </row>
    <row r="56" spans="1:8" ht="30" customHeight="1" thickBot="1" x14ac:dyDescent="0.35">
      <c r="A56" s="93"/>
      <c r="B56" s="127"/>
      <c r="C56" s="125" t="s">
        <v>54</v>
      </c>
      <c r="D56" s="129"/>
      <c r="E56" s="130"/>
      <c r="F56" s="162" t="s">
        <v>40</v>
      </c>
      <c r="G56" s="132"/>
    </row>
    <row r="57" spans="1:8" ht="33" customHeight="1" thickBot="1" x14ac:dyDescent="0.35">
      <c r="B57" s="127"/>
      <c r="C57" s="135" t="s">
        <v>55</v>
      </c>
      <c r="D57" s="26" t="s">
        <v>0</v>
      </c>
      <c r="E57" s="35">
        <f>+'foglio dati'!D38</f>
        <v>2</v>
      </c>
      <c r="F57" s="154">
        <f>IF(F56="SI",E57,0)</f>
        <v>2</v>
      </c>
      <c r="G57" s="132"/>
    </row>
    <row r="58" spans="1:8" x14ac:dyDescent="0.3">
      <c r="B58" s="137"/>
      <c r="C58" s="155"/>
      <c r="D58" s="166"/>
      <c r="E58" s="140"/>
      <c r="F58" s="141"/>
      <c r="G58" s="142"/>
    </row>
    <row r="60" spans="1:8" ht="18.600000000000001" thickBot="1" x14ac:dyDescent="0.35">
      <c r="B60" s="103"/>
      <c r="C60" s="104"/>
      <c r="D60" s="105"/>
      <c r="E60" s="106"/>
      <c r="F60" s="107"/>
      <c r="G60" s="108"/>
    </row>
    <row r="61" spans="1:8" s="168" customFormat="1" ht="33" customHeight="1" thickBot="1" x14ac:dyDescent="0.35">
      <c r="B61" s="169"/>
      <c r="C61" s="170" t="s">
        <v>26</v>
      </c>
      <c r="D61" s="171" t="s">
        <v>0</v>
      </c>
      <c r="E61" s="172">
        <f>+E4+E31+E14+E42+E49</f>
        <v>100</v>
      </c>
      <c r="F61" s="173">
        <f>+F10+F39+F26+F45+F51+F54+F57</f>
        <v>100</v>
      </c>
      <c r="G61" s="174"/>
    </row>
    <row r="62" spans="1:8" x14ac:dyDescent="0.3">
      <c r="B62" s="137"/>
      <c r="C62" s="167"/>
      <c r="D62" s="139"/>
      <c r="E62" s="140"/>
      <c r="F62" s="141"/>
      <c r="G62" s="142"/>
    </row>
  </sheetData>
  <sheetProtection algorithmName="SHA-512" hashValue="Bl/8y/f0117jJ0Ri4hoQrhIQxg2heRUlI3MvWiisixFwHQTWn2SMTIw8UpNDTDWN5PiaZbLcdA35BhKalkNv4w==" saltValue="h1M6XwCzUx5b+oIAyRpGww==" spinCount="100000" sheet="1" objects="1" scenarios="1" selectLockedCells="1"/>
  <dataValidations xWindow="1250" yWindow="472" count="4">
    <dataValidation type="list" allowBlank="1" showInputMessage="1" showErrorMessage="1" sqref="G58 G40 G12">
      <formula1>#REF!</formula1>
    </dataValidation>
    <dataValidation type="whole" allowBlank="1" showInputMessage="1" showErrorMessage="1" sqref="G34 G19 G21:G23 G7">
      <formula1>20000</formula1>
      <formula2>1500000000000</formula2>
    </dataValidation>
    <dataValidation type="list" allowBlank="1" showInputMessage="1" showErrorMessage="1" sqref="G46">
      <formula1>#REF!</formula1>
    </dataValidation>
    <dataValidation type="whole" allowBlank="1" showInputMessage="1" showErrorMessage="1" sqref="F34">
      <formula1>0</formula1>
      <formula2>250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50" yWindow="472" count="7">
        <x14:dataValidation type="list" allowBlank="1" showInputMessage="1" showErrorMessage="1">
          <x14:formula1>
            <xm:f>'foglio dati'!$D$40:$D$41</xm:f>
          </x14:formula1>
          <xm:sqref>F53</xm:sqref>
        </x14:dataValidation>
        <x14:dataValidation type="list" allowBlank="1" showInputMessage="1" showErrorMessage="1">
          <x14:formula1>
            <xm:f>'foglio dati'!$D$40:$D$41</xm:f>
          </x14:formula1>
          <xm:sqref>F50</xm:sqref>
        </x14:dataValidation>
        <x14:dataValidation type="list" allowBlank="1" showInputMessage="1" showErrorMessage="1">
          <x14:formula1>
            <xm:f>'foglio dati'!$D$40:$D$41</xm:f>
          </x14:formula1>
          <xm:sqref>F56</xm:sqref>
        </x14:dataValidation>
        <x14:dataValidation type="list" allowBlank="1" showInputMessage="1" showErrorMessage="1" promptTitle="ATTENZIONE !!!" prompt="in caso di IMPRESA GIA' COSTITUITA ALLA DATA DELLA DOMANDA, indicare SI _x000a_altrimenti il sistema non rilevata la data di inizio attività_x000a_">
          <x14:formula1>
            <xm:f>'foglio dati'!$D$40:$D$41</xm:f>
          </x14:formula1>
          <xm:sqref>F17</xm:sqref>
        </x14:dataValidation>
        <x14:dataValidation type="list" allowBlank="1" showInputMessage="1" showErrorMessage="1">
          <x14:formula1>
            <xm:f>'foglio dati'!$D$29:$D$33</xm:f>
          </x14:formula1>
          <xm:sqref>F44</xm:sqref>
        </x14:dataValidation>
        <x14:dataValidation type="date" allowBlank="1" showInputMessage="1" showErrorMessage="1" promptTitle="ATTENZIONE !!!" prompt="in caso di impresa NON ANCORA COSTITUITA ALLA DATA DELLA DOMANDA indicare UNA DATA QUALSIASI SUCCESSIVA AL _x000a_01/01/1900">
          <x14:formula1>
            <xm:f>'foglio dati'!D24</xm:f>
          </x14:formula1>
          <x14:formula2>
            <xm:f>'foglio dati'!D25</xm:f>
          </x14:formula2>
          <xm:sqref>F19</xm:sqref>
        </x14:dataValidation>
        <x14:dataValidation type="decimal" allowBlank="1" showInputMessage="1" showErrorMessage="1">
          <x14:formula1>
            <xm:f>0</xm:f>
          </x14:formula1>
          <x14:formula2>
            <xm:f>'foglio dati'!D7</xm:f>
          </x14:formula2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topLeftCell="B16" workbookViewId="0">
      <selection activeCell="H30" sqref="H30"/>
    </sheetView>
  </sheetViews>
  <sheetFormatPr defaultRowHeight="14.4" x14ac:dyDescent="0.3"/>
  <cols>
    <col min="3" max="3" width="21.88671875" customWidth="1"/>
    <col min="4" max="4" width="22" style="20" bestFit="1" customWidth="1"/>
    <col min="5" max="5" width="10" bestFit="1" customWidth="1"/>
    <col min="9" max="9" width="81" bestFit="1" customWidth="1"/>
  </cols>
  <sheetData>
    <row r="2" spans="2:5" x14ac:dyDescent="0.3">
      <c r="B2" s="36" t="s">
        <v>27</v>
      </c>
      <c r="C2" s="39"/>
      <c r="D2" s="36"/>
      <c r="E2" s="36"/>
    </row>
    <row r="4" spans="2:5" ht="18" x14ac:dyDescent="0.3">
      <c r="B4" s="17" t="s">
        <v>47</v>
      </c>
    </row>
    <row r="5" spans="2:5" ht="18" x14ac:dyDescent="0.3">
      <c r="B5" s="17"/>
      <c r="D5" s="20" t="s">
        <v>21</v>
      </c>
      <c r="E5" t="s">
        <v>18</v>
      </c>
    </row>
    <row r="6" spans="2:5" ht="18" x14ac:dyDescent="0.3">
      <c r="B6" s="17"/>
      <c r="C6" t="s">
        <v>48</v>
      </c>
      <c r="D6" s="58">
        <v>0.5</v>
      </c>
      <c r="E6">
        <v>30</v>
      </c>
    </row>
    <row r="7" spans="2:5" ht="18" x14ac:dyDescent="0.3">
      <c r="B7" s="17"/>
      <c r="C7" t="s">
        <v>49</v>
      </c>
      <c r="D7" s="58">
        <v>0.8</v>
      </c>
      <c r="E7">
        <v>0</v>
      </c>
    </row>
    <row r="8" spans="2:5" ht="18" x14ac:dyDescent="0.3">
      <c r="B8" s="17"/>
    </row>
    <row r="9" spans="2:5" ht="18" x14ac:dyDescent="0.3">
      <c r="B9" s="17" t="s">
        <v>19</v>
      </c>
      <c r="C9" s="18"/>
    </row>
    <row r="10" spans="2:5" x14ac:dyDescent="0.3">
      <c r="C10" s="18"/>
      <c r="D10" s="20" t="s">
        <v>35</v>
      </c>
      <c r="E10" t="s">
        <v>18</v>
      </c>
    </row>
    <row r="11" spans="2:5" x14ac:dyDescent="0.3">
      <c r="C11" s="18" t="s">
        <v>34</v>
      </c>
      <c r="D11" s="49">
        <v>0</v>
      </c>
      <c r="E11" s="38">
        <v>0</v>
      </c>
    </row>
    <row r="12" spans="2:5" x14ac:dyDescent="0.3">
      <c r="C12" s="18" t="s">
        <v>34</v>
      </c>
      <c r="D12" s="49">
        <v>1</v>
      </c>
      <c r="E12" s="38">
        <v>4</v>
      </c>
    </row>
    <row r="13" spans="2:5" x14ac:dyDescent="0.3">
      <c r="C13" s="18" t="s">
        <v>34</v>
      </c>
      <c r="D13" s="49">
        <v>2</v>
      </c>
      <c r="E13" s="38">
        <v>8</v>
      </c>
    </row>
    <row r="14" spans="2:5" x14ac:dyDescent="0.3">
      <c r="C14" s="18" t="s">
        <v>34</v>
      </c>
      <c r="D14" s="49">
        <v>3</v>
      </c>
      <c r="E14" s="38">
        <v>12</v>
      </c>
    </row>
    <row r="15" spans="2:5" x14ac:dyDescent="0.3">
      <c r="C15" s="18" t="s">
        <v>34</v>
      </c>
      <c r="D15" s="49">
        <v>4</v>
      </c>
      <c r="E15" s="38">
        <v>16</v>
      </c>
    </row>
    <row r="16" spans="2:5" x14ac:dyDescent="0.3">
      <c r="C16" s="18" t="s">
        <v>34</v>
      </c>
      <c r="D16" s="49">
        <v>5</v>
      </c>
      <c r="E16" s="38">
        <v>20</v>
      </c>
    </row>
    <row r="17" spans="1:9" x14ac:dyDescent="0.3">
      <c r="C17" s="19"/>
    </row>
    <row r="18" spans="1:9" ht="18" x14ac:dyDescent="0.3">
      <c r="A18" s="17"/>
      <c r="B18" s="17" t="s">
        <v>20</v>
      </c>
      <c r="C18" s="19"/>
    </row>
    <row r="19" spans="1:9" x14ac:dyDescent="0.3">
      <c r="C19" s="18"/>
      <c r="D19" s="20" t="s">
        <v>21</v>
      </c>
      <c r="E19" t="s">
        <v>18</v>
      </c>
    </row>
    <row r="20" spans="1:9" x14ac:dyDescent="0.3">
      <c r="C20" s="18" t="s">
        <v>36</v>
      </c>
      <c r="D20" s="40" t="s">
        <v>37</v>
      </c>
      <c r="E20" s="38">
        <v>5</v>
      </c>
    </row>
    <row r="21" spans="1:9" x14ac:dyDescent="0.3">
      <c r="C21" s="18" t="s">
        <v>22</v>
      </c>
      <c r="D21" s="40">
        <v>43647</v>
      </c>
      <c r="E21" s="38">
        <v>25</v>
      </c>
    </row>
    <row r="22" spans="1:9" x14ac:dyDescent="0.3">
      <c r="C22" s="19" t="s">
        <v>23</v>
      </c>
      <c r="D22" s="40">
        <v>34515</v>
      </c>
      <c r="E22" s="38">
        <v>0</v>
      </c>
    </row>
    <row r="23" spans="1:9" x14ac:dyDescent="0.3">
      <c r="C23" t="s">
        <v>24</v>
      </c>
    </row>
    <row r="24" spans="1:9" x14ac:dyDescent="0.3">
      <c r="C24" t="s">
        <v>28</v>
      </c>
      <c r="D24" s="41">
        <v>1</v>
      </c>
      <c r="E24" t="s">
        <v>30</v>
      </c>
      <c r="I24" s="64" t="s">
        <v>59</v>
      </c>
    </row>
    <row r="25" spans="1:9" x14ac:dyDescent="0.3">
      <c r="C25" t="s">
        <v>29</v>
      </c>
      <c r="D25" s="41">
        <v>55153</v>
      </c>
      <c r="E25" t="s">
        <v>30</v>
      </c>
      <c r="I25" s="64" t="s">
        <v>60</v>
      </c>
    </row>
    <row r="26" spans="1:9" x14ac:dyDescent="0.3">
      <c r="D26" s="41"/>
      <c r="I26" s="64" t="s">
        <v>61</v>
      </c>
    </row>
    <row r="27" spans="1:9" ht="18" x14ac:dyDescent="0.3">
      <c r="B27" s="17" t="s">
        <v>57</v>
      </c>
      <c r="D27" s="41"/>
      <c r="I27" s="64" t="s">
        <v>62</v>
      </c>
    </row>
    <row r="28" spans="1:9" x14ac:dyDescent="0.3">
      <c r="D28" s="41"/>
      <c r="I28" s="64" t="s">
        <v>63</v>
      </c>
    </row>
    <row r="29" spans="1:9" x14ac:dyDescent="0.3">
      <c r="C29" t="s">
        <v>58</v>
      </c>
      <c r="D29" s="49" t="s">
        <v>79</v>
      </c>
      <c r="E29" s="38">
        <v>0</v>
      </c>
      <c r="I29" s="64" t="s">
        <v>64</v>
      </c>
    </row>
    <row r="30" spans="1:9" x14ac:dyDescent="0.3">
      <c r="C30" t="s">
        <v>58</v>
      </c>
      <c r="D30" s="49">
        <v>5</v>
      </c>
      <c r="E30" s="38">
        <v>2.5</v>
      </c>
      <c r="I30" s="64" t="s">
        <v>65</v>
      </c>
    </row>
    <row r="31" spans="1:9" x14ac:dyDescent="0.3">
      <c r="C31" t="s">
        <v>58</v>
      </c>
      <c r="D31" s="49">
        <v>6</v>
      </c>
      <c r="E31" s="38">
        <v>5</v>
      </c>
      <c r="I31" s="64" t="s">
        <v>66</v>
      </c>
    </row>
    <row r="32" spans="1:9" x14ac:dyDescent="0.3">
      <c r="C32" t="s">
        <v>69</v>
      </c>
      <c r="D32" s="49">
        <v>7</v>
      </c>
      <c r="E32" s="38">
        <v>7.5</v>
      </c>
      <c r="I32" s="64" t="s">
        <v>67</v>
      </c>
    </row>
    <row r="33" spans="2:5" x14ac:dyDescent="0.3">
      <c r="C33" t="s">
        <v>68</v>
      </c>
      <c r="D33" s="49">
        <v>8</v>
      </c>
      <c r="E33" s="38">
        <v>10</v>
      </c>
    </row>
    <row r="34" spans="2:5" x14ac:dyDescent="0.3">
      <c r="D34" s="41"/>
    </row>
    <row r="35" spans="2:5" ht="33" customHeight="1" x14ac:dyDescent="0.3">
      <c r="B35" s="17" t="s">
        <v>9</v>
      </c>
    </row>
    <row r="36" spans="2:5" x14ac:dyDescent="0.3">
      <c r="C36" t="s">
        <v>77</v>
      </c>
      <c r="D36" s="37">
        <v>10</v>
      </c>
    </row>
    <row r="37" spans="2:5" x14ac:dyDescent="0.3">
      <c r="C37" t="s">
        <v>72</v>
      </c>
      <c r="D37" s="37">
        <v>3</v>
      </c>
    </row>
    <row r="38" spans="2:5" x14ac:dyDescent="0.3">
      <c r="C38" t="s">
        <v>56</v>
      </c>
      <c r="D38" s="37">
        <v>2</v>
      </c>
    </row>
    <row r="40" spans="2:5" x14ac:dyDescent="0.3">
      <c r="C40" t="s">
        <v>33</v>
      </c>
      <c r="D40" s="20" t="s">
        <v>40</v>
      </c>
      <c r="E40" t="s">
        <v>32</v>
      </c>
    </row>
    <row r="41" spans="2:5" x14ac:dyDescent="0.3">
      <c r="D41" s="20" t="s">
        <v>41</v>
      </c>
      <c r="E41" t="s">
        <v>32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C1:X37"/>
  <sheetViews>
    <sheetView showGridLines="0" zoomScale="66" zoomScaleNormal="66" workbookViewId="0">
      <selection activeCell="C6" sqref="C6"/>
    </sheetView>
  </sheetViews>
  <sheetFormatPr defaultColWidth="9.109375" defaultRowHeight="14.4" x14ac:dyDescent="0.3"/>
  <cols>
    <col min="1" max="1" width="9.109375" style="1"/>
    <col min="2" max="2" width="5.6640625" style="1" customWidth="1"/>
    <col min="3" max="3" width="62.5546875" style="1" bestFit="1" customWidth="1"/>
    <col min="4" max="4" width="21.6640625" style="1" bestFit="1" customWidth="1"/>
    <col min="5" max="5" width="3" style="1" customWidth="1"/>
    <col min="6" max="6" width="9.5546875" style="1" customWidth="1"/>
    <col min="7" max="7" width="10.6640625" style="1" customWidth="1"/>
    <col min="8" max="8" width="12" style="1" customWidth="1"/>
    <col min="9" max="9" width="5.109375" style="1" customWidth="1"/>
    <col min="10" max="10" width="11.33203125" style="69" customWidth="1"/>
    <col min="11" max="11" width="5.6640625" style="1" customWidth="1"/>
    <col min="12" max="14" width="12" style="1" customWidth="1"/>
    <col min="15" max="15" width="13.88671875" style="1" customWidth="1"/>
    <col min="16" max="17" width="9.109375" style="1"/>
    <col min="18" max="18" width="10.5546875" style="1" bestFit="1" customWidth="1"/>
    <col min="19" max="19" width="10.5546875" style="1" customWidth="1"/>
    <col min="20" max="20" width="20.109375" style="1" bestFit="1" customWidth="1"/>
    <col min="21" max="21" width="10.5546875" style="2" bestFit="1" customWidth="1"/>
    <col min="22" max="22" width="10.6640625" style="1" bestFit="1" customWidth="1"/>
    <col min="23" max="23" width="10.5546875" style="1" bestFit="1" customWidth="1"/>
    <col min="24" max="24" width="14" style="1" customWidth="1"/>
    <col min="25" max="25" width="12.33203125" style="1" customWidth="1"/>
    <col min="26" max="16384" width="9.109375" style="1"/>
  </cols>
  <sheetData>
    <row r="1" spans="3:24" ht="15" thickBot="1" x14ac:dyDescent="0.35"/>
    <row r="2" spans="3:24" ht="48" customHeight="1" thickBot="1" x14ac:dyDescent="0.4">
      <c r="C2" s="57" t="s">
        <v>46</v>
      </c>
      <c r="D2" s="57"/>
      <c r="E2" s="57"/>
      <c r="F2" s="57"/>
      <c r="G2" s="57"/>
      <c r="H2" s="3" t="s">
        <v>12</v>
      </c>
      <c r="I2" s="4"/>
      <c r="J2" s="70">
        <f>+'foglio dati'!E6</f>
        <v>30</v>
      </c>
      <c r="U2" s="1"/>
      <c r="X2" s="2"/>
    </row>
    <row r="3" spans="3:24" ht="19.5" customHeight="1" thickBot="1" x14ac:dyDescent="0.4">
      <c r="C3" s="176" t="s">
        <v>13</v>
      </c>
      <c r="D3" s="176"/>
      <c r="E3" s="176"/>
      <c r="F3" s="176"/>
      <c r="G3" s="176"/>
      <c r="H3" s="176"/>
      <c r="I3" s="57"/>
      <c r="J3" s="57"/>
      <c r="K3" s="57"/>
      <c r="L3" s="4"/>
      <c r="M3" s="52"/>
      <c r="U3" s="1"/>
      <c r="X3" s="2"/>
    </row>
    <row r="4" spans="3:24" ht="22.5" customHeight="1" x14ac:dyDescent="0.35">
      <c r="C4" s="55" t="s">
        <v>44</v>
      </c>
      <c r="D4" s="53">
        <f>+'foglio dati'!D7</f>
        <v>0.8</v>
      </c>
      <c r="E4" s="4"/>
      <c r="F4" s="177" t="s">
        <v>14</v>
      </c>
      <c r="G4" s="178"/>
      <c r="H4" s="5">
        <f>+'foglio dati'!E7</f>
        <v>0</v>
      </c>
      <c r="J4" s="20"/>
      <c r="L4" s="4"/>
      <c r="M4" s="52"/>
      <c r="U4" s="1"/>
      <c r="X4" s="2"/>
    </row>
    <row r="5" spans="3:24" ht="21.75" customHeight="1" thickBot="1" x14ac:dyDescent="0.4">
      <c r="C5" s="56" t="s">
        <v>45</v>
      </c>
      <c r="D5" s="54">
        <f>+'foglio dati'!D6</f>
        <v>0.5</v>
      </c>
      <c r="E5" s="4"/>
      <c r="F5" s="179" t="s">
        <v>14</v>
      </c>
      <c r="G5" s="180"/>
      <c r="H5" s="6">
        <f>+'foglio dati'!E6</f>
        <v>30</v>
      </c>
      <c r="J5" s="20"/>
      <c r="L5" s="4"/>
      <c r="M5" s="52"/>
      <c r="U5" s="1"/>
      <c r="X5" s="2"/>
    </row>
    <row r="6" spans="3:24" ht="18" x14ac:dyDescent="0.35">
      <c r="C6" s="73"/>
      <c r="D6" s="73"/>
      <c r="E6" s="73"/>
      <c r="F6" s="73"/>
      <c r="G6" s="73"/>
      <c r="H6" s="73"/>
      <c r="I6" s="73"/>
      <c r="J6" s="73"/>
      <c r="K6" s="73"/>
      <c r="L6" s="4"/>
      <c r="M6" s="52"/>
      <c r="U6" s="1"/>
      <c r="X6" s="2"/>
    </row>
    <row r="7" spans="3:24" ht="18.600000000000001" thickBot="1" x14ac:dyDescent="0.4">
      <c r="C7" s="9"/>
      <c r="D7" s="9"/>
      <c r="E7" s="9"/>
      <c r="F7" s="9"/>
      <c r="G7" s="9"/>
      <c r="H7" s="9"/>
      <c r="I7" s="4"/>
      <c r="J7" s="71"/>
    </row>
    <row r="8" spans="3:24" ht="18.600000000000001" thickBot="1" x14ac:dyDescent="0.4">
      <c r="C8" s="176" t="s">
        <v>85</v>
      </c>
      <c r="D8" s="176"/>
      <c r="E8" s="176"/>
      <c r="F8" s="176"/>
      <c r="G8" s="176"/>
      <c r="H8" s="3" t="s">
        <v>12</v>
      </c>
      <c r="I8" s="4"/>
      <c r="J8" s="70">
        <f>+'foglio dati'!E21</f>
        <v>25</v>
      </c>
    </row>
    <row r="9" spans="3:24" ht="18.600000000000001" thickBot="1" x14ac:dyDescent="0.4">
      <c r="C9" s="75"/>
      <c r="D9" s="75"/>
      <c r="E9" s="75"/>
      <c r="F9" s="75"/>
      <c r="G9" s="75"/>
      <c r="H9" s="3"/>
      <c r="I9" s="4"/>
      <c r="J9" s="71"/>
    </row>
    <row r="10" spans="3:24" ht="18.75" customHeight="1" thickBot="1" x14ac:dyDescent="0.4">
      <c r="C10" s="78" t="s">
        <v>78</v>
      </c>
      <c r="D10" s="79" t="s">
        <v>36</v>
      </c>
      <c r="E10" s="4"/>
      <c r="F10" s="186" t="s">
        <v>14</v>
      </c>
      <c r="G10" s="187"/>
      <c r="H10" s="80">
        <f>+'foglio dati'!E20</f>
        <v>5</v>
      </c>
      <c r="I10" s="4"/>
      <c r="J10" s="77"/>
      <c r="U10" s="1"/>
    </row>
    <row r="11" spans="3:24" ht="18.600000000000001" thickBot="1" x14ac:dyDescent="0.4">
      <c r="C11" s="176" t="s">
        <v>13</v>
      </c>
      <c r="D11" s="176"/>
      <c r="E11" s="176"/>
      <c r="F11" s="176"/>
      <c r="G11" s="176"/>
      <c r="H11" s="176"/>
      <c r="I11" s="4"/>
      <c r="J11" s="71"/>
    </row>
    <row r="12" spans="3:24" ht="37.950000000000003" customHeight="1" x14ac:dyDescent="0.35">
      <c r="C12" s="43" t="s">
        <v>81</v>
      </c>
      <c r="D12" s="50">
        <f>+'foglio dati'!D22</f>
        <v>34515</v>
      </c>
      <c r="E12" s="4"/>
      <c r="F12" s="177" t="s">
        <v>14</v>
      </c>
      <c r="G12" s="178"/>
      <c r="H12" s="5">
        <f>+'foglio dati'!E22</f>
        <v>0</v>
      </c>
      <c r="I12" s="4"/>
      <c r="J12" s="71"/>
    </row>
    <row r="13" spans="3:24" ht="28.2" customHeight="1" thickBot="1" x14ac:dyDescent="0.4">
      <c r="C13" s="44" t="s">
        <v>80</v>
      </c>
      <c r="D13" s="11">
        <f>+'foglio dati'!D21</f>
        <v>43647</v>
      </c>
      <c r="E13" s="4"/>
      <c r="F13" s="179" t="s">
        <v>14</v>
      </c>
      <c r="G13" s="180"/>
      <c r="H13" s="6">
        <f>+'foglio dati'!E21</f>
        <v>25</v>
      </c>
      <c r="I13" s="4"/>
      <c r="J13" s="71"/>
    </row>
    <row r="14" spans="3:24" ht="18.600000000000001" thickBot="1" x14ac:dyDescent="0.4">
      <c r="C14" s="4"/>
      <c r="D14" s="12"/>
      <c r="E14" s="4"/>
      <c r="F14" s="4"/>
    </row>
    <row r="15" spans="3:24" ht="18.600000000000001" thickBot="1" x14ac:dyDescent="0.4">
      <c r="C15" s="176" t="s">
        <v>86</v>
      </c>
      <c r="D15" s="176"/>
      <c r="E15" s="176"/>
      <c r="F15" s="176"/>
      <c r="G15" s="176"/>
      <c r="H15" s="3" t="s">
        <v>12</v>
      </c>
      <c r="I15" s="4"/>
      <c r="J15" s="84">
        <f>+'foglio dati'!E16</f>
        <v>20</v>
      </c>
    </row>
    <row r="16" spans="3:24" ht="18.600000000000001" thickBot="1" x14ac:dyDescent="0.4">
      <c r="C16" s="176"/>
      <c r="D16" s="176"/>
      <c r="E16" s="176"/>
      <c r="F16" s="176"/>
      <c r="G16" s="176"/>
      <c r="H16" s="176"/>
      <c r="I16" s="4"/>
      <c r="J16" s="71"/>
    </row>
    <row r="17" spans="3:24" ht="18" x14ac:dyDescent="0.35">
      <c r="C17" s="42" t="s">
        <v>82</v>
      </c>
      <c r="D17" s="7">
        <f>+'foglio dati'!$D$11</f>
        <v>0</v>
      </c>
      <c r="E17" s="4"/>
      <c r="F17" s="177" t="s">
        <v>14</v>
      </c>
      <c r="G17" s="178"/>
      <c r="H17" s="5">
        <f>+'foglio dati'!$E$11</f>
        <v>0</v>
      </c>
      <c r="I17" s="4"/>
      <c r="J17" s="71"/>
    </row>
    <row r="18" spans="3:24" ht="18" customHeight="1" x14ac:dyDescent="0.35">
      <c r="C18" s="82" t="s">
        <v>82</v>
      </c>
      <c r="D18" s="51">
        <f>+'foglio dati'!$D$12</f>
        <v>1</v>
      </c>
      <c r="E18" s="4"/>
      <c r="F18" s="184" t="s">
        <v>14</v>
      </c>
      <c r="G18" s="185"/>
      <c r="H18" s="21">
        <f>+'foglio dati'!$E$12</f>
        <v>4</v>
      </c>
      <c r="I18" s="4"/>
      <c r="J18" s="71"/>
    </row>
    <row r="19" spans="3:24" ht="18" customHeight="1" x14ac:dyDescent="0.35">
      <c r="C19" s="82" t="s">
        <v>82</v>
      </c>
      <c r="D19" s="51">
        <f>+'foglio dati'!$D$13</f>
        <v>2</v>
      </c>
      <c r="E19" s="4"/>
      <c r="F19" s="184" t="s">
        <v>14</v>
      </c>
      <c r="G19" s="185"/>
      <c r="H19" s="21">
        <f>+'foglio dati'!$E$13</f>
        <v>8</v>
      </c>
      <c r="I19" s="4"/>
      <c r="J19" s="71"/>
    </row>
    <row r="20" spans="3:24" ht="18" customHeight="1" x14ac:dyDescent="0.35">
      <c r="C20" s="82" t="s">
        <v>82</v>
      </c>
      <c r="D20" s="51">
        <f>+'foglio dati'!$D$14</f>
        <v>3</v>
      </c>
      <c r="E20" s="4"/>
      <c r="F20" s="184" t="s">
        <v>14</v>
      </c>
      <c r="G20" s="185"/>
      <c r="H20" s="21">
        <f>+'foglio dati'!$E$14</f>
        <v>12</v>
      </c>
      <c r="I20" s="4"/>
      <c r="J20" s="71"/>
    </row>
    <row r="21" spans="3:24" ht="18" customHeight="1" x14ac:dyDescent="0.35">
      <c r="C21" s="82" t="s">
        <v>82</v>
      </c>
      <c r="D21" s="51">
        <f>+'foglio dati'!$D$15</f>
        <v>4</v>
      </c>
      <c r="E21" s="4"/>
      <c r="F21" s="184" t="s">
        <v>14</v>
      </c>
      <c r="G21" s="185"/>
      <c r="H21" s="21">
        <f>+'foglio dati'!$E$15</f>
        <v>16</v>
      </c>
      <c r="I21" s="4"/>
      <c r="J21" s="71"/>
    </row>
    <row r="22" spans="3:24" ht="18.600000000000001" thickBot="1" x14ac:dyDescent="0.4">
      <c r="C22" s="44" t="s">
        <v>83</v>
      </c>
      <c r="D22" s="8">
        <f>+'foglio dati'!$D$16</f>
        <v>5</v>
      </c>
      <c r="E22" s="4"/>
      <c r="F22" s="179" t="s">
        <v>14</v>
      </c>
      <c r="G22" s="180"/>
      <c r="H22" s="6">
        <f>+'foglio dati'!$E$16</f>
        <v>20</v>
      </c>
      <c r="I22" s="4"/>
      <c r="J22" s="71"/>
    </row>
    <row r="23" spans="3:24" ht="18" x14ac:dyDescent="0.35">
      <c r="C23" s="10"/>
      <c r="D23" s="10"/>
      <c r="E23" s="10"/>
      <c r="F23" s="10"/>
      <c r="G23" s="10"/>
      <c r="H23" s="3"/>
      <c r="I23" s="4"/>
      <c r="J23" s="71"/>
    </row>
    <row r="24" spans="3:24" ht="18.600000000000001" thickBot="1" x14ac:dyDescent="0.4">
      <c r="C24" s="4"/>
      <c r="D24" s="12"/>
      <c r="E24" s="4"/>
      <c r="F24" s="4"/>
      <c r="J24" s="81"/>
      <c r="U24" s="1"/>
    </row>
    <row r="25" spans="3:24" ht="48" customHeight="1" thickBot="1" x14ac:dyDescent="0.4">
      <c r="C25" s="181" t="s">
        <v>71</v>
      </c>
      <c r="D25" s="181"/>
      <c r="E25" s="181"/>
      <c r="F25" s="181"/>
      <c r="G25" s="181"/>
      <c r="H25" s="3" t="s">
        <v>12</v>
      </c>
      <c r="I25" s="4"/>
      <c r="J25" s="83">
        <f>+'foglio dati'!E33</f>
        <v>10</v>
      </c>
      <c r="U25" s="1"/>
      <c r="X25" s="2"/>
    </row>
    <row r="26" spans="3:24" ht="19.5" customHeight="1" x14ac:dyDescent="0.35">
      <c r="C26" s="45" t="s">
        <v>84</v>
      </c>
      <c r="D26" s="7">
        <f>+'foglio dati'!D33</f>
        <v>8</v>
      </c>
      <c r="E26" s="4"/>
      <c r="F26" s="177" t="s">
        <v>14</v>
      </c>
      <c r="G26" s="178"/>
      <c r="H26" s="5">
        <f>+'foglio dati'!E33</f>
        <v>10</v>
      </c>
      <c r="I26" s="4"/>
      <c r="J26" s="20"/>
      <c r="U26" s="1"/>
      <c r="X26" s="2"/>
    </row>
    <row r="27" spans="3:24" ht="19.5" customHeight="1" x14ac:dyDescent="0.35">
      <c r="C27" s="46" t="s">
        <v>70</v>
      </c>
      <c r="D27" s="51">
        <f>+'foglio dati'!D32</f>
        <v>7</v>
      </c>
      <c r="E27" s="4"/>
      <c r="F27" s="182" t="s">
        <v>14</v>
      </c>
      <c r="G27" s="183"/>
      <c r="H27" s="21">
        <f>+'foglio dati'!E32</f>
        <v>7.5</v>
      </c>
      <c r="I27" s="4"/>
      <c r="J27" s="20"/>
      <c r="U27" s="1"/>
      <c r="X27" s="2"/>
    </row>
    <row r="28" spans="3:24" ht="19.5" customHeight="1" x14ac:dyDescent="0.35">
      <c r="C28" s="74" t="s">
        <v>70</v>
      </c>
      <c r="D28" s="51">
        <f>+'foglio dati'!D31</f>
        <v>6</v>
      </c>
      <c r="E28" s="4"/>
      <c r="F28" s="182" t="s">
        <v>14</v>
      </c>
      <c r="G28" s="183"/>
      <c r="H28" s="21">
        <f>+'foglio dati'!E31</f>
        <v>5</v>
      </c>
      <c r="I28" s="4"/>
      <c r="J28" s="20"/>
      <c r="U28" s="1"/>
      <c r="X28" s="2"/>
    </row>
    <row r="29" spans="3:24" ht="19.5" customHeight="1" x14ac:dyDescent="0.35">
      <c r="C29" s="76" t="s">
        <v>70</v>
      </c>
      <c r="D29" s="51">
        <f>+'foglio dati'!D30</f>
        <v>5</v>
      </c>
      <c r="E29" s="4"/>
      <c r="F29" s="182" t="s">
        <v>14</v>
      </c>
      <c r="G29" s="183"/>
      <c r="H29" s="21">
        <f>+'foglio dati'!E30</f>
        <v>2.5</v>
      </c>
      <c r="I29" s="4"/>
      <c r="J29" s="20"/>
      <c r="U29" s="1"/>
      <c r="X29" s="2"/>
    </row>
    <row r="30" spans="3:24" ht="19.5" customHeight="1" thickBot="1" x14ac:dyDescent="0.4">
      <c r="C30" s="47" t="s">
        <v>70</v>
      </c>
      <c r="D30" s="8" t="str">
        <f>+'foglio dati'!D29</f>
        <v>4 o inferiore</v>
      </c>
      <c r="E30" s="4"/>
      <c r="F30" s="179" t="s">
        <v>14</v>
      </c>
      <c r="G30" s="180"/>
      <c r="H30" s="6">
        <f>+'foglio dati'!E29</f>
        <v>0</v>
      </c>
      <c r="I30" s="4"/>
      <c r="J30" s="20"/>
      <c r="U30" s="1"/>
      <c r="X30" s="2"/>
    </row>
    <row r="31" spans="3:24" ht="18.600000000000001" thickBot="1" x14ac:dyDescent="0.4">
      <c r="C31" s="48"/>
      <c r="D31" s="48"/>
      <c r="E31" s="4"/>
      <c r="F31" s="48"/>
      <c r="G31" s="48"/>
      <c r="H31" s="48"/>
      <c r="I31" s="48"/>
      <c r="J31" s="72"/>
      <c r="K31" s="48"/>
      <c r="L31" s="4"/>
      <c r="M31" s="52"/>
      <c r="U31" s="1"/>
      <c r="X31" s="2"/>
    </row>
    <row r="32" spans="3:24" ht="18.600000000000001" thickBot="1" x14ac:dyDescent="0.4">
      <c r="C32" s="175" t="s">
        <v>15</v>
      </c>
      <c r="D32" s="175"/>
      <c r="E32" s="4"/>
      <c r="H32" s="3" t="s">
        <v>12</v>
      </c>
      <c r="I32" s="4"/>
      <c r="J32" s="84">
        <f>SUM(D33:D35)</f>
        <v>15</v>
      </c>
    </row>
    <row r="33" spans="3:21" ht="18" x14ac:dyDescent="0.35">
      <c r="C33" s="42" t="s">
        <v>16</v>
      </c>
      <c r="D33" s="22">
        <f>+'foglio dati'!D36</f>
        <v>10</v>
      </c>
      <c r="E33" s="4"/>
      <c r="F33" s="4"/>
    </row>
    <row r="34" spans="3:21" ht="18" x14ac:dyDescent="0.35">
      <c r="C34" s="68" t="s">
        <v>73</v>
      </c>
      <c r="D34" s="22">
        <f>+'foglio dati'!D37</f>
        <v>3</v>
      </c>
      <c r="E34" s="4"/>
      <c r="F34" s="4"/>
    </row>
    <row r="35" spans="3:21" ht="19.5" customHeight="1" thickBot="1" x14ac:dyDescent="0.4">
      <c r="C35" s="67" t="s">
        <v>74</v>
      </c>
      <c r="D35" s="23">
        <f>+'foglio dati'!D38</f>
        <v>2</v>
      </c>
      <c r="E35" s="4"/>
      <c r="F35" s="4"/>
      <c r="G35" s="24"/>
    </row>
    <row r="36" spans="3:21" ht="18.600000000000001" thickBot="1" x14ac:dyDescent="0.4">
      <c r="C36" s="4"/>
      <c r="D36" s="4"/>
      <c r="E36" s="4"/>
      <c r="F36" s="4"/>
    </row>
    <row r="37" spans="3:21" s="4" customFormat="1" ht="18.600000000000001" thickBot="1" x14ac:dyDescent="0.4">
      <c r="C37" s="13" t="s">
        <v>17</v>
      </c>
      <c r="D37" s="14"/>
      <c r="E37" s="14"/>
      <c r="F37" s="14"/>
      <c r="G37" s="15"/>
      <c r="H37" s="3" t="s">
        <v>12</v>
      </c>
      <c r="J37" s="70">
        <f>+J2+J15+J8+J25+J32</f>
        <v>100</v>
      </c>
      <c r="U37" s="16"/>
    </row>
  </sheetData>
  <mergeCells count="23">
    <mergeCell ref="F5:G5"/>
    <mergeCell ref="F12:G12"/>
    <mergeCell ref="C15:G15"/>
    <mergeCell ref="C3:H3"/>
    <mergeCell ref="F13:G13"/>
    <mergeCell ref="F4:G4"/>
    <mergeCell ref="F10:G10"/>
    <mergeCell ref="C32:D32"/>
    <mergeCell ref="C16:H16"/>
    <mergeCell ref="F17:G17"/>
    <mergeCell ref="F22:G22"/>
    <mergeCell ref="C8:G8"/>
    <mergeCell ref="C25:G25"/>
    <mergeCell ref="F26:G26"/>
    <mergeCell ref="F27:G27"/>
    <mergeCell ref="F30:G30"/>
    <mergeCell ref="F20:G20"/>
    <mergeCell ref="C11:H11"/>
    <mergeCell ref="F28:G28"/>
    <mergeCell ref="F29:G29"/>
    <mergeCell ref="F18:G18"/>
    <mergeCell ref="F19:G19"/>
    <mergeCell ref="F21:G2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modello di calcolo</vt:lpstr>
      <vt:lpstr>foglio dati</vt:lpstr>
      <vt:lpstr>griglia per appendice</vt:lpstr>
      <vt:lpstr>'foglio dati'!Area_stampa</vt:lpstr>
      <vt:lpstr>'griglia per appendice'!Area_stampa</vt:lpstr>
      <vt:lpstr>'modello di calcolo'!Area_stampa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Lazio Innova</dc:creator>
  <cp:lastModifiedBy>JO</cp:lastModifiedBy>
  <cp:lastPrinted>2019-08-07T10:10:23Z</cp:lastPrinted>
  <dcterms:created xsi:type="dcterms:W3CDTF">2019-03-05T08:15:14Z</dcterms:created>
  <dcterms:modified xsi:type="dcterms:W3CDTF">2019-10-17T14:24:11Z</dcterms:modified>
</cp:coreProperties>
</file>