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Cine Lazio\Futuro\"/>
    </mc:Choice>
  </mc:AlternateContent>
  <xr:revisionPtr revIDLastSave="0" documentId="13_ncr:1_{0D812A06-DEE4-4B41-AEF1-1EC7E0242BAD}" xr6:coauthVersionLast="47" xr6:coauthVersionMax="47" xr10:uidLastSave="{00000000-0000-0000-0000-000000000000}"/>
  <workbookProtection workbookAlgorithmName="SHA-512" workbookHashValue="4WyP0gxupOVNDbJgdFF9BH4bs3e7DKCJgF82bPoSEESaCzOOQNgJb62mxrMmXM1MbxUVTnel7e09pTLZo/Vszw==" workbookSaltValue="rG2yX+us166becBZRLUuQg==" workbookSpinCount="100000" lockStructure="1"/>
  <bookViews>
    <workbookView xWindow="-108" yWindow="-108" windowWidth="23256" windowHeight="12456" tabRatio="682" xr2:uid="{00000000-000D-0000-FFFF-FFFF00000000}"/>
  </bookViews>
  <sheets>
    <sheet name="Produzione" sheetId="14" r:id="rId1"/>
    <sheet name="Costo di Produzione" sheetId="1" r:id="rId2"/>
    <sheet name="Costi Ammissibili" sheetId="2" r:id="rId3"/>
    <sheet name="Contributo" sheetId="19" r:id="rId4"/>
    <sheet name="Coperture finanziarie" sheetId="11" r:id="rId5"/>
    <sheet name="Scene e cast" sheetId="16" r:id="rId6"/>
    <sheet name="Tendine" sheetId="12" state="hidden" r:id="rId7"/>
  </sheets>
  <definedNames>
    <definedName name="_xlnm.Print_Area" localSheetId="3">Contributo!$A$1:$H$64</definedName>
    <definedName name="_xlnm.Print_Area" localSheetId="4">'Coperture finanziarie'!$A$1:$G$53</definedName>
    <definedName name="_xlnm.Print_Area" localSheetId="2">'Costi Ammissibili'!$A$1:$L$29</definedName>
    <definedName name="_xlnm.Print_Area" localSheetId="1">'Costo di Produzione'!$A$1:$K$106</definedName>
    <definedName name="_xlnm.Print_Area" localSheetId="0">Produzione!$A$1:$H$84</definedName>
    <definedName name="_xlnm.Print_Titles" localSheetId="4">'Coperture finanziarie'!$1:$3</definedName>
    <definedName name="_xlnm.Print_Titles" localSheetId="2">'Costi Ammissibili'!$1:$3</definedName>
    <definedName name="_xlnm.Print_Titles" localSheetId="1">'Costo di Produzione'!$1:$5</definedName>
    <definedName name="_xlnm.Print_Titles" localSheetId="0">Produzione!$1:$3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9" l="1"/>
  <c r="D14" i="19" l="1"/>
  <c r="F47" i="11"/>
  <c r="G47" i="11"/>
  <c r="G74" i="1"/>
  <c r="G22" i="19"/>
  <c r="G24" i="19" s="1"/>
  <c r="G48" i="19" l="1"/>
  <c r="J103" i="1"/>
  <c r="J76" i="1" l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89" i="1"/>
  <c r="I31" i="1"/>
  <c r="B7" i="14"/>
  <c r="A1" i="16"/>
  <c r="A1" i="11"/>
  <c r="A1" i="19"/>
  <c r="A1" i="1"/>
  <c r="A1" i="2"/>
  <c r="C61" i="1"/>
  <c r="K61" i="1" s="1"/>
  <c r="D74" i="1"/>
  <c r="C90" i="1"/>
  <c r="B48" i="11"/>
  <c r="B40" i="11"/>
  <c r="B39" i="11"/>
  <c r="B38" i="11"/>
  <c r="B37" i="11"/>
  <c r="B36" i="11"/>
  <c r="B35" i="11"/>
  <c r="B34" i="11"/>
  <c r="B32" i="11"/>
  <c r="B31" i="11"/>
  <c r="B30" i="11"/>
  <c r="B29" i="11"/>
  <c r="B27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A2" i="11"/>
  <c r="A4" i="19"/>
  <c r="B12" i="19"/>
  <c r="B10" i="19"/>
  <c r="B8" i="19"/>
  <c r="B6" i="19"/>
  <c r="A2" i="19"/>
  <c r="A2" i="2"/>
  <c r="I98" i="1"/>
  <c r="I93" i="1"/>
  <c r="I92" i="1"/>
  <c r="I91" i="1"/>
  <c r="I90" i="1"/>
  <c r="I89" i="1"/>
  <c r="C98" i="1"/>
  <c r="C93" i="1"/>
  <c r="C91" i="1"/>
  <c r="C89" i="1"/>
  <c r="I76" i="1"/>
  <c r="D80" i="14"/>
  <c r="G79" i="14"/>
  <c r="G78" i="14"/>
  <c r="H74" i="1"/>
  <c r="J74" i="1" s="1"/>
  <c r="C70" i="1"/>
  <c r="C69" i="1"/>
  <c r="C68" i="1"/>
  <c r="C67" i="1"/>
  <c r="C66" i="1"/>
  <c r="C64" i="1"/>
  <c r="C63" i="1"/>
  <c r="C62" i="1"/>
  <c r="K62" i="1" s="1"/>
  <c r="C60" i="1"/>
  <c r="C59" i="1"/>
  <c r="K59" i="1" s="1"/>
  <c r="C58" i="1"/>
  <c r="C57" i="1"/>
  <c r="C55" i="1"/>
  <c r="C54" i="1"/>
  <c r="C53" i="1"/>
  <c r="C52" i="1"/>
  <c r="C51" i="1"/>
  <c r="K51" i="1" s="1"/>
  <c r="C50" i="1"/>
  <c r="K50" i="1" s="1"/>
  <c r="C49" i="1"/>
  <c r="K49" i="1" s="1"/>
  <c r="C48" i="1"/>
  <c r="C47" i="1"/>
  <c r="C45" i="1"/>
  <c r="K45" i="1" s="1"/>
  <c r="C44" i="1"/>
  <c r="C43" i="1"/>
  <c r="C42" i="1"/>
  <c r="C41" i="1"/>
  <c r="C40" i="1"/>
  <c r="C39" i="1"/>
  <c r="K39" i="1" s="1"/>
  <c r="C38" i="1"/>
  <c r="C36" i="1"/>
  <c r="K36" i="1" s="1"/>
  <c r="C35" i="1"/>
  <c r="K35" i="1" s="1"/>
  <c r="C34" i="1"/>
  <c r="K34" i="1" s="1"/>
  <c r="C33" i="1"/>
  <c r="K33" i="1" s="1"/>
  <c r="C32" i="1"/>
  <c r="C31" i="1"/>
  <c r="C30" i="1"/>
  <c r="K30" i="1" s="1"/>
  <c r="C29" i="1"/>
  <c r="C28" i="1"/>
  <c r="K28" i="1" s="1"/>
  <c r="C27" i="1"/>
  <c r="K27" i="1" s="1"/>
  <c r="C26" i="1"/>
  <c r="K26" i="1" s="1"/>
  <c r="C25" i="1"/>
  <c r="C24" i="1"/>
  <c r="C23" i="1"/>
  <c r="C22" i="1"/>
  <c r="K22" i="1" s="1"/>
  <c r="C20" i="1"/>
  <c r="C19" i="1"/>
  <c r="C18" i="1"/>
  <c r="K18" i="1" s="1"/>
  <c r="C17" i="1"/>
  <c r="K17" i="1" s="1"/>
  <c r="C15" i="1"/>
  <c r="K15" i="1" s="1"/>
  <c r="C14" i="1"/>
  <c r="C12" i="1"/>
  <c r="C11" i="1"/>
  <c r="C10" i="1"/>
  <c r="C9" i="1"/>
  <c r="K9" i="1" s="1"/>
  <c r="C8" i="1"/>
  <c r="C7" i="1" s="1"/>
  <c r="J71" i="1"/>
  <c r="J70" i="1"/>
  <c r="I70" i="1"/>
  <c r="J69" i="1"/>
  <c r="I69" i="1"/>
  <c r="J68" i="1"/>
  <c r="I68" i="1"/>
  <c r="J67" i="1"/>
  <c r="I67" i="1"/>
  <c r="J66" i="1"/>
  <c r="I66" i="1"/>
  <c r="J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J36" i="1"/>
  <c r="I36" i="1"/>
  <c r="J35" i="1"/>
  <c r="I35" i="1"/>
  <c r="J34" i="1"/>
  <c r="I34" i="1"/>
  <c r="J33" i="1"/>
  <c r="I33" i="1"/>
  <c r="J32" i="1"/>
  <c r="I32" i="1"/>
  <c r="J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J20" i="1"/>
  <c r="I20" i="1"/>
  <c r="J19" i="1"/>
  <c r="I19" i="1"/>
  <c r="J18" i="1"/>
  <c r="I18" i="1"/>
  <c r="J17" i="1"/>
  <c r="I17" i="1"/>
  <c r="J16" i="1"/>
  <c r="J15" i="1"/>
  <c r="I15" i="1"/>
  <c r="J14" i="1"/>
  <c r="I14" i="1"/>
  <c r="J13" i="1"/>
  <c r="J12" i="1"/>
  <c r="I12" i="1"/>
  <c r="J11" i="1"/>
  <c r="I11" i="1"/>
  <c r="J10" i="1"/>
  <c r="I10" i="1"/>
  <c r="J9" i="1"/>
  <c r="I9" i="1"/>
  <c r="J8" i="1"/>
  <c r="I8" i="1"/>
  <c r="H7" i="1"/>
  <c r="G7" i="1"/>
  <c r="F7" i="1"/>
  <c r="E7" i="1"/>
  <c r="K10" i="1"/>
  <c r="K11" i="1"/>
  <c r="K12" i="1"/>
  <c r="C13" i="1"/>
  <c r="K13" i="1" s="1"/>
  <c r="D13" i="1"/>
  <c r="I13" i="1" s="1"/>
  <c r="E13" i="1"/>
  <c r="F13" i="1"/>
  <c r="G13" i="1"/>
  <c r="H13" i="1"/>
  <c r="K14" i="1"/>
  <c r="D16" i="1"/>
  <c r="E16" i="1"/>
  <c r="F16" i="1"/>
  <c r="G16" i="1"/>
  <c r="H16" i="1"/>
  <c r="K20" i="1"/>
  <c r="D21" i="1"/>
  <c r="E21" i="1"/>
  <c r="F21" i="1"/>
  <c r="G21" i="1"/>
  <c r="H21" i="1"/>
  <c r="K23" i="1"/>
  <c r="K24" i="1"/>
  <c r="K25" i="1"/>
  <c r="K31" i="1"/>
  <c r="K32" i="1"/>
  <c r="D37" i="1"/>
  <c r="I37" i="1" s="1"/>
  <c r="E37" i="1"/>
  <c r="F37" i="1"/>
  <c r="G37" i="1"/>
  <c r="H37" i="1"/>
  <c r="K40" i="1"/>
  <c r="K41" i="1"/>
  <c r="K42" i="1"/>
  <c r="K43" i="1"/>
  <c r="K44" i="1"/>
  <c r="D46" i="1"/>
  <c r="E46" i="1"/>
  <c r="F46" i="1"/>
  <c r="G46" i="1"/>
  <c r="H46" i="1"/>
  <c r="K52" i="1"/>
  <c r="K53" i="1"/>
  <c r="K54" i="1"/>
  <c r="K55" i="1"/>
  <c r="D56" i="1"/>
  <c r="E56" i="1"/>
  <c r="I56" i="1" s="1"/>
  <c r="F56" i="1"/>
  <c r="G56" i="1"/>
  <c r="H56" i="1"/>
  <c r="K57" i="1"/>
  <c r="K58" i="1"/>
  <c r="K63" i="1"/>
  <c r="K64" i="1"/>
  <c r="D65" i="1"/>
  <c r="E65" i="1"/>
  <c r="I65" i="1" s="1"/>
  <c r="F65" i="1"/>
  <c r="G65" i="1"/>
  <c r="H65" i="1"/>
  <c r="C65" i="1"/>
  <c r="K67" i="1"/>
  <c r="K68" i="1"/>
  <c r="K69" i="1"/>
  <c r="K70" i="1"/>
  <c r="D5" i="1"/>
  <c r="A2" i="1"/>
  <c r="H5" i="1"/>
  <c r="G5" i="1"/>
  <c r="F5" i="1"/>
  <c r="E5" i="1"/>
  <c r="F16" i="16"/>
  <c r="E16" i="16"/>
  <c r="D16" i="16"/>
  <c r="C16" i="16"/>
  <c r="I79" i="14"/>
  <c r="J79" i="14" s="1"/>
  <c r="I78" i="14"/>
  <c r="J78" i="14" s="1"/>
  <c r="E79" i="14"/>
  <c r="F79" i="14" s="1"/>
  <c r="E78" i="14"/>
  <c r="F78" i="14" s="1"/>
  <c r="E77" i="14"/>
  <c r="E76" i="14"/>
  <c r="E75" i="1" s="1"/>
  <c r="E75" i="14"/>
  <c r="D75" i="1" s="1"/>
  <c r="B79" i="14"/>
  <c r="B78" i="14"/>
  <c r="A2" i="16"/>
  <c r="C92" i="1" l="1"/>
  <c r="G46" i="11"/>
  <c r="F46" i="11"/>
  <c r="E80" i="14"/>
  <c r="C46" i="1"/>
  <c r="K46" i="1" s="1"/>
  <c r="C56" i="1"/>
  <c r="K56" i="1" s="1"/>
  <c r="K60" i="1"/>
  <c r="K65" i="1"/>
  <c r="K8" i="1"/>
  <c r="I16" i="1"/>
  <c r="C16" i="1"/>
  <c r="K16" i="1" s="1"/>
  <c r="K19" i="1"/>
  <c r="I21" i="1"/>
  <c r="C21" i="1"/>
  <c r="C37" i="1"/>
  <c r="K37" i="1" s="1"/>
  <c r="G75" i="1"/>
  <c r="H75" i="1"/>
  <c r="F75" i="1"/>
  <c r="I75" i="1" s="1"/>
  <c r="K48" i="1"/>
  <c r="K38" i="1"/>
  <c r="K29" i="1"/>
  <c r="K21" i="1"/>
  <c r="K66" i="1"/>
  <c r="K47" i="1"/>
  <c r="C74" i="1"/>
  <c r="J75" i="1" l="1"/>
  <c r="C46" i="11"/>
  <c r="B75" i="14" l="1"/>
  <c r="G57" i="14"/>
  <c r="G69" i="14"/>
  <c r="H98" i="1" l="1"/>
  <c r="J15" i="2" l="1"/>
  <c r="G98" i="1" l="1"/>
  <c r="I77" i="14"/>
  <c r="E46" i="11" s="1"/>
  <c r="I76" i="14"/>
  <c r="D46" i="11" l="1"/>
  <c r="J77" i="14"/>
  <c r="I15" i="2"/>
  <c r="C25" i="2" s="1"/>
  <c r="E47" i="11" l="1"/>
  <c r="G6" i="19"/>
  <c r="G33" i="11"/>
  <c r="F33" i="11"/>
  <c r="E33" i="11"/>
  <c r="D33" i="11"/>
  <c r="C33" i="11"/>
  <c r="B33" i="11" s="1"/>
  <c r="G28" i="11"/>
  <c r="F28" i="11"/>
  <c r="E28" i="11"/>
  <c r="D28" i="11"/>
  <c r="C28" i="11"/>
  <c r="G14" i="11"/>
  <c r="F14" i="11"/>
  <c r="E14" i="11"/>
  <c r="D14" i="11"/>
  <c r="C14" i="11"/>
  <c r="G8" i="11"/>
  <c r="F8" i="11"/>
  <c r="E8" i="11"/>
  <c r="D8" i="11"/>
  <c r="C8" i="11"/>
  <c r="C22" i="11" s="1"/>
  <c r="E22" i="11" l="1"/>
  <c r="D22" i="11"/>
  <c r="B22" i="11" s="1"/>
  <c r="F22" i="11"/>
  <c r="G22" i="11"/>
  <c r="B14" i="11"/>
  <c r="B8" i="11"/>
  <c r="B28" i="11"/>
  <c r="F41" i="11"/>
  <c r="E41" i="11"/>
  <c r="D41" i="11"/>
  <c r="C41" i="11"/>
  <c r="G41" i="11"/>
  <c r="A6" i="11"/>
  <c r="G4" i="11"/>
  <c r="F4" i="11"/>
  <c r="E4" i="11"/>
  <c r="D4" i="11"/>
  <c r="C4" i="11"/>
  <c r="B4" i="11"/>
  <c r="B41" i="11" l="1"/>
  <c r="D15" i="2"/>
  <c r="M18" i="2" s="1"/>
  <c r="H93" i="1"/>
  <c r="G93" i="1"/>
  <c r="H92" i="1"/>
  <c r="G92" i="1"/>
  <c r="H91" i="1"/>
  <c r="G91" i="1"/>
  <c r="H90" i="1"/>
  <c r="G90" i="1"/>
  <c r="H89" i="1"/>
  <c r="G89" i="1"/>
  <c r="F74" i="1"/>
  <c r="E74" i="1"/>
  <c r="H71" i="1"/>
  <c r="G5" i="11"/>
  <c r="F5" i="11"/>
  <c r="B77" i="14"/>
  <c r="E5" i="11" s="1"/>
  <c r="B76" i="14"/>
  <c r="G45" i="14"/>
  <c r="G32" i="14"/>
  <c r="J76" i="14" s="1"/>
  <c r="G14" i="14"/>
  <c r="J75" i="14" s="1"/>
  <c r="C47" i="11" s="1"/>
  <c r="I74" i="1" l="1"/>
  <c r="D47" i="11"/>
  <c r="B47" i="11" s="1"/>
  <c r="J80" i="14"/>
  <c r="D5" i="11"/>
  <c r="C5" i="11"/>
  <c r="D19" i="2"/>
  <c r="K74" i="1"/>
  <c r="C6" i="11"/>
  <c r="D6" i="11"/>
  <c r="D49" i="11" s="1"/>
  <c r="E6" i="11"/>
  <c r="E49" i="11" s="1"/>
  <c r="F6" i="11"/>
  <c r="F49" i="11" s="1"/>
  <c r="C49" i="11" l="1"/>
  <c r="D81" i="14"/>
  <c r="C50" i="11"/>
  <c r="F50" i="11"/>
  <c r="E50" i="11"/>
  <c r="D50" i="11"/>
  <c r="H77" i="1"/>
  <c r="H76" i="1"/>
  <c r="G6" i="11"/>
  <c r="G49" i="11" s="1"/>
  <c r="B6" i="11" l="1"/>
  <c r="B49" i="11"/>
  <c r="G50" i="11"/>
  <c r="B50" i="11" l="1"/>
  <c r="B51" i="11" l="1"/>
  <c r="B52" i="11" s="1"/>
  <c r="A53" i="11" l="1"/>
  <c r="E81" i="14" l="1"/>
  <c r="C75" i="1"/>
  <c r="C11" i="2"/>
  <c r="F11" i="2" s="1"/>
  <c r="C12" i="2"/>
  <c r="F12" i="2" s="1"/>
  <c r="C10" i="2"/>
  <c r="F10" i="2" s="1"/>
  <c r="E89" i="1"/>
  <c r="F89" i="1"/>
  <c r="C79" i="1"/>
  <c r="C81" i="1" s="1"/>
  <c r="E13" i="2"/>
  <c r="E15" i="2" s="1"/>
  <c r="D89" i="1"/>
  <c r="C13" i="2" s="1"/>
  <c r="K89" i="1"/>
  <c r="K93" i="1"/>
  <c r="D93" i="1"/>
  <c r="D91" i="1"/>
  <c r="E71" i="1"/>
  <c r="G76" i="14" s="1"/>
  <c r="F76" i="14" s="1"/>
  <c r="F71" i="1"/>
  <c r="D98" i="1"/>
  <c r="K98" i="1" s="1"/>
  <c r="E98" i="1"/>
  <c r="D90" i="1"/>
  <c r="K90" i="1" s="1"/>
  <c r="E90" i="1"/>
  <c r="F90" i="1"/>
  <c r="F93" i="1"/>
  <c r="F98" i="1"/>
  <c r="C85" i="1"/>
  <c r="F92" i="1"/>
  <c r="F77" i="1"/>
  <c r="G77" i="14"/>
  <c r="F77" i="14" s="1"/>
  <c r="D7" i="1"/>
  <c r="D71" i="1" s="1"/>
  <c r="E91" i="1"/>
  <c r="F91" i="1"/>
  <c r="D92" i="1"/>
  <c r="E92" i="1"/>
  <c r="K92" i="1" s="1"/>
  <c r="C84" i="1"/>
  <c r="F76" i="1"/>
  <c r="E93" i="1"/>
  <c r="K75" i="1" l="1"/>
  <c r="F13" i="2"/>
  <c r="K91" i="1"/>
  <c r="D77" i="1"/>
  <c r="I71" i="1"/>
  <c r="E76" i="1"/>
  <c r="F17" i="2"/>
  <c r="E19" i="2"/>
  <c r="E31" i="2"/>
  <c r="I7" i="1"/>
  <c r="E77" i="1"/>
  <c r="G75" i="14"/>
  <c r="G80" i="14" s="1"/>
  <c r="D76" i="1"/>
  <c r="J7" i="1"/>
  <c r="G71" i="1"/>
  <c r="G19" i="2" l="1"/>
  <c r="I77" i="1"/>
  <c r="F75" i="14"/>
  <c r="F80" i="14" s="1"/>
  <c r="C71" i="1"/>
  <c r="K7" i="1"/>
  <c r="G77" i="1"/>
  <c r="J77" i="1" s="1"/>
  <c r="G76" i="1"/>
  <c r="C72" i="1" l="1"/>
  <c r="C76" i="1"/>
  <c r="C77" i="1" s="1"/>
  <c r="K77" i="1" s="1"/>
  <c r="K71" i="1"/>
  <c r="C86" i="1"/>
  <c r="C87" i="1" s="1"/>
  <c r="C82" i="1"/>
  <c r="C83" i="1" s="1"/>
  <c r="K76" i="1" l="1"/>
  <c r="C95" i="1"/>
  <c r="C97" i="1"/>
  <c r="C96" i="1"/>
  <c r="C94" i="1"/>
  <c r="C100" i="1"/>
  <c r="C101" i="1"/>
  <c r="C99" i="1"/>
  <c r="G97" i="1"/>
  <c r="H95" i="1"/>
  <c r="F95" i="1"/>
  <c r="F97" i="1"/>
  <c r="D97" i="1"/>
  <c r="H96" i="1"/>
  <c r="F94" i="1"/>
  <c r="F96" i="1"/>
  <c r="E97" i="1"/>
  <c r="E96" i="1"/>
  <c r="G94" i="1"/>
  <c r="H94" i="1"/>
  <c r="H97" i="1"/>
  <c r="D94" i="1"/>
  <c r="G95" i="1"/>
  <c r="D96" i="1"/>
  <c r="D95" i="1"/>
  <c r="G96" i="1"/>
  <c r="E94" i="1"/>
  <c r="E95" i="1"/>
  <c r="G101" i="1"/>
  <c r="E100" i="1"/>
  <c r="D99" i="1"/>
  <c r="H100" i="1"/>
  <c r="F99" i="1"/>
  <c r="F100" i="1"/>
  <c r="E101" i="1"/>
  <c r="G100" i="1"/>
  <c r="F101" i="1"/>
  <c r="D100" i="1"/>
  <c r="D101" i="1"/>
  <c r="H99" i="1"/>
  <c r="G99" i="1"/>
  <c r="E99" i="1"/>
  <c r="H101" i="1"/>
  <c r="K101" i="1" l="1"/>
  <c r="I101" i="1"/>
  <c r="I100" i="1"/>
  <c r="I94" i="1"/>
  <c r="I95" i="1"/>
  <c r="I96" i="1"/>
  <c r="I99" i="1"/>
  <c r="I97" i="1"/>
  <c r="C102" i="1"/>
  <c r="C103" i="1" s="1"/>
  <c r="F102" i="1"/>
  <c r="F103" i="1" s="1"/>
  <c r="K100" i="1"/>
  <c r="H102" i="1"/>
  <c r="H103" i="1" s="1"/>
  <c r="G102" i="1"/>
  <c r="E102" i="1"/>
  <c r="E103" i="1" s="1"/>
  <c r="K95" i="1"/>
  <c r="K99" i="1"/>
  <c r="C14" i="2"/>
  <c r="F14" i="2" s="1"/>
  <c r="C8" i="2"/>
  <c r="F8" i="2" s="1"/>
  <c r="K96" i="1"/>
  <c r="K94" i="1"/>
  <c r="C7" i="2"/>
  <c r="D102" i="1"/>
  <c r="K97" i="1"/>
  <c r="C9" i="2"/>
  <c r="F9" i="2" s="1"/>
  <c r="I102" i="1" l="1"/>
  <c r="G103" i="1"/>
  <c r="F7" i="2"/>
  <c r="C15" i="2"/>
  <c r="K102" i="1"/>
  <c r="C16" i="2"/>
  <c r="F16" i="2" s="1"/>
  <c r="D103" i="1"/>
  <c r="K103" i="1" l="1"/>
  <c r="I103" i="1"/>
  <c r="C19" i="2"/>
  <c r="C20" i="2" s="1"/>
  <c r="F15" i="2"/>
  <c r="F19" i="2" s="1"/>
  <c r="M20" i="2" s="1"/>
  <c r="G17" i="2" l="1"/>
  <c r="G12" i="2"/>
  <c r="H12" i="2" s="1"/>
  <c r="K12" i="2" s="1"/>
  <c r="L12" i="2" s="1"/>
  <c r="G10" i="2"/>
  <c r="H10" i="2" s="1"/>
  <c r="K10" i="2" s="1"/>
  <c r="L10" i="2" s="1"/>
  <c r="G11" i="2"/>
  <c r="H11" i="2" s="1"/>
  <c r="K11" i="2" s="1"/>
  <c r="L11" i="2" s="1"/>
  <c r="G13" i="2"/>
  <c r="H13" i="2" s="1"/>
  <c r="G9" i="2"/>
  <c r="H9" i="2" s="1"/>
  <c r="K9" i="2" s="1"/>
  <c r="L9" i="2" s="1"/>
  <c r="G14" i="2"/>
  <c r="H14" i="2" s="1"/>
  <c r="K14" i="2" s="1"/>
  <c r="L14" i="2" s="1"/>
  <c r="G8" i="2"/>
  <c r="H8" i="2" s="1"/>
  <c r="K8" i="2" s="1"/>
  <c r="L8" i="2" s="1"/>
  <c r="G7" i="2"/>
  <c r="H7" i="2" s="1"/>
  <c r="K7" i="2" s="1"/>
  <c r="G16" i="2"/>
  <c r="K13" i="2" l="1"/>
  <c r="L13" i="2" s="1"/>
  <c r="G15" i="2"/>
  <c r="G20" i="2" s="1"/>
  <c r="H15" i="2"/>
  <c r="L7" i="2"/>
  <c r="E26" i="2" l="1"/>
  <c r="H26" i="2" s="1"/>
  <c r="B28" i="2"/>
  <c r="K15" i="2"/>
  <c r="L15" i="2"/>
  <c r="E25" i="2" s="1"/>
  <c r="G25" i="2" l="1"/>
  <c r="G10" i="19" s="1"/>
  <c r="I25" i="2"/>
  <c r="G8" i="19"/>
  <c r="G53" i="19" l="1"/>
  <c r="G56" i="19" s="1"/>
  <c r="G63" i="19" s="1"/>
  <c r="G59" i="19" l="1"/>
</calcChain>
</file>

<file path=xl/sharedStrings.xml><?xml version="1.0" encoding="utf-8"?>
<sst xmlns="http://schemas.openxmlformats.org/spreadsheetml/2006/main" count="489" uniqueCount="358">
  <si>
    <t>1.1</t>
  </si>
  <si>
    <t>1.3</t>
  </si>
  <si>
    <t>diritti musicali</t>
  </si>
  <si>
    <t>1.4</t>
  </si>
  <si>
    <t>acquisto altri diritti</t>
  </si>
  <si>
    <t>1.5</t>
  </si>
  <si>
    <t>altri costi di sviluppo</t>
  </si>
  <si>
    <t>REGIA</t>
  </si>
  <si>
    <t>CAST ARTISTICO</t>
  </si>
  <si>
    <t>attori secondari</t>
  </si>
  <si>
    <t>restante cast artistico</t>
  </si>
  <si>
    <t>altri costi relativi al cast artistico</t>
  </si>
  <si>
    <t>PRE-PRODUZIONE E PRODUZIONE</t>
  </si>
  <si>
    <t>reparto produzione</t>
  </si>
  <si>
    <t>reparto regia</t>
  </si>
  <si>
    <t>reparto location</t>
  </si>
  <si>
    <t>reparto props</t>
  </si>
  <si>
    <t>effetti speciali, stunt, comparse</t>
  </si>
  <si>
    <t>costumi, truccatori , parrucchieri</t>
  </si>
  <si>
    <t>elettricisti e reparto fotografia</t>
  </si>
  <si>
    <t>reparto sonoro</t>
  </si>
  <si>
    <t>viaggi e altre spese relative alla produzione</t>
  </si>
  <si>
    <t>ANIMAZIONE</t>
  </si>
  <si>
    <t>scenografia, sviluppo visivo e pre-produzione</t>
  </si>
  <si>
    <t>storyboard, lay-out e animatics</t>
  </si>
  <si>
    <t>animation, modelling &amp; lighting</t>
  </si>
  <si>
    <t>color, composite &amp; vfx effetti speciali visivi</t>
  </si>
  <si>
    <t>production pipeline &amp; management</t>
  </si>
  <si>
    <t>utilizzo software, hardware e altre apparecchiature</t>
  </si>
  <si>
    <t>attori e doppiaggio</t>
  </si>
  <si>
    <t>altri costi di animazione</t>
  </si>
  <si>
    <t>laboratori sviluppo e stampa</t>
  </si>
  <si>
    <t>post-produzione visiva</t>
  </si>
  <si>
    <t>post-produzione sonora</t>
  </si>
  <si>
    <t>vfx - effetti speciali visivi</t>
  </si>
  <si>
    <t>spese di trasporto e viaggio relative alla post-produzione</t>
  </si>
  <si>
    <t>altre spese di post-produzione e lavorazioni</t>
  </si>
  <si>
    <t>SVILUPPO ED ACQUISTO DIRITTI</t>
  </si>
  <si>
    <t xml:space="preserve">1.2 </t>
  </si>
  <si>
    <t xml:space="preserve">2.1 </t>
  </si>
  <si>
    <t xml:space="preserve">2.2 </t>
  </si>
  <si>
    <t xml:space="preserve">3.1 </t>
  </si>
  <si>
    <t xml:space="preserve">3.2 </t>
  </si>
  <si>
    <t xml:space="preserve">3.3 </t>
  </si>
  <si>
    <t xml:space="preserve">3.5 </t>
  </si>
  <si>
    <t xml:space="preserve">4.1 </t>
  </si>
  <si>
    <t>4.2</t>
  </si>
  <si>
    <t xml:space="preserve">4.3 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</si>
  <si>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</si>
  <si>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</si>
  <si>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</si>
  <si>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</si>
  <si>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</si>
  <si>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</si>
  <si>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</si>
  <si>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</si>
  <si>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</si>
  <si>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</si>
  <si>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</si>
  <si>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</si>
  <si>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5.1</t>
  </si>
  <si>
    <t>5.2</t>
  </si>
  <si>
    <t>5.3</t>
  </si>
  <si>
    <t xml:space="preserve">5.4 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</si>
  <si>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</si>
  <si>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</si>
  <si>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</si>
  <si>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</si>
  <si>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</si>
  <si>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</si>
  <si>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</si>
  <si>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</si>
  <si>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</si>
  <si>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</si>
  <si>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</si>
  <si>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</si>
  <si>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</si>
  <si>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SPESE GENERALI</t>
  </si>
  <si>
    <t>7.1</t>
  </si>
  <si>
    <t>7.2</t>
  </si>
  <si>
    <t>7.3</t>
  </si>
  <si>
    <t>7.4</t>
  </si>
  <si>
    <t>7.5</t>
  </si>
  <si>
    <t>7.6</t>
  </si>
  <si>
    <t>7.7</t>
  </si>
  <si>
    <t>promozione e marketing</t>
  </si>
  <si>
    <t>8.1</t>
  </si>
  <si>
    <t>8.2</t>
  </si>
  <si>
    <t>8.3</t>
  </si>
  <si>
    <t>POST-PRODUZIONE E LAVORAZIONI TECNICHE</t>
  </si>
  <si>
    <t>macchinista</t>
  </si>
  <si>
    <t>Totale</t>
  </si>
  <si>
    <t>Ragione sociale Coproduttore</t>
  </si>
  <si>
    <t xml:space="preserve">scenografia, teatri e costruzioni </t>
  </si>
  <si>
    <t>camera, supporti digitali e pellicola</t>
  </si>
  <si>
    <t>trasporti</t>
  </si>
  <si>
    <t>viaggi e altre spese relative alla pre-produzione</t>
  </si>
  <si>
    <t>noleggio mezzi tecnici</t>
  </si>
  <si>
    <t>montaggio</t>
  </si>
  <si>
    <t>musica</t>
  </si>
  <si>
    <t>spese per la fruizione da parte di persone con disabilità</t>
  </si>
  <si>
    <t>TOTALE</t>
  </si>
  <si>
    <t>Quadratura</t>
  </si>
  <si>
    <t>spese generali (non eleggibile)</t>
  </si>
  <si>
    <t>spese generali – deferrals (non eleggibile)</t>
  </si>
  <si>
    <t>soggetto e sceneggiatura (1)</t>
  </si>
  <si>
    <t>diritti di adattamento e diritti derivati (1)</t>
  </si>
  <si>
    <t>compenso regista (1)</t>
  </si>
  <si>
    <t>altri costi relativi al regista (1)</t>
  </si>
  <si>
    <t>attori principali (1)</t>
  </si>
  <si>
    <t>imprevisti (non eleggibile)</t>
  </si>
  <si>
    <t>altri deferrals e contributi in servizi (non eleggibile)</t>
  </si>
  <si>
    <t>- di cui per contributi previdenziali e riflessi oneri sociali</t>
  </si>
  <si>
    <t>% voci (1) eleggibili</t>
  </si>
  <si>
    <t>SI</t>
  </si>
  <si>
    <t>Spese non eleggibili</t>
  </si>
  <si>
    <t>REGIA (1)</t>
  </si>
  <si>
    <t>Spese sostenute nei confronti di residenti fiscalmente nella Regione Lazio</t>
  </si>
  <si>
    <t>A</t>
  </si>
  <si>
    <t>B</t>
  </si>
  <si>
    <t>Di cui per il personale</t>
  </si>
  <si>
    <t xml:space="preserve">TOTALE </t>
  </si>
  <si>
    <t>NO</t>
  </si>
  <si>
    <t>Opera di narrazione (fiction)</t>
  </si>
  <si>
    <t>Documentario</t>
  </si>
  <si>
    <t xml:space="preserve">Opera di Animazione </t>
  </si>
  <si>
    <t>menù a tendina</t>
  </si>
  <si>
    <t>Euro</t>
  </si>
  <si>
    <t>Girato Lazio</t>
  </si>
  <si>
    <t>Sito internet</t>
  </si>
  <si>
    <t xml:space="preserve"> RIQUADRO ANAGRAFICA COPRODUTTORI</t>
  </si>
  <si>
    <t>Opera Realizzata in Coproduzione Internazionale</t>
  </si>
  <si>
    <t xml:space="preserve">Opera Cinematografica Realizzata in Regime di Compartecipazione Internazionale </t>
  </si>
  <si>
    <t xml:space="preserve">Opera Audiovisiva di Produzione Internazionale </t>
  </si>
  <si>
    <t>Bilancio n-2</t>
  </si>
  <si>
    <t>Bilancio n-1</t>
  </si>
  <si>
    <t>Media</t>
  </si>
  <si>
    <t>Ragione sociale:</t>
  </si>
  <si>
    <t>Valore della Produzione (Euro)*</t>
  </si>
  <si>
    <t>*Indicare "NO" per gli esercizi in cui il Valore della Produzione non è disponibile perché l'Impresa è di più recente costituzione</t>
  </si>
  <si>
    <t>Richiedente 2</t>
  </si>
  <si>
    <t>Richiedente 3</t>
  </si>
  <si>
    <t>Codice Fiscale</t>
  </si>
  <si>
    <t xml:space="preserve">Coproduttore Esterno </t>
  </si>
  <si>
    <t>Altro Coproduttore</t>
  </si>
  <si>
    <t>Sede legale</t>
  </si>
  <si>
    <t>E-mail</t>
  </si>
  <si>
    <t>Richiedente 4</t>
  </si>
  <si>
    <t>Coproduttore Estero 1</t>
  </si>
  <si>
    <t>Stato Estero</t>
  </si>
  <si>
    <t>Coproduttore Estero 2</t>
  </si>
  <si>
    <t>%</t>
  </si>
  <si>
    <t>di cui finanziaria</t>
  </si>
  <si>
    <t xml:space="preserve"> RIQUADRO QUOTE DI COMPARTECIPAZIONE AL COSTO COMPLESSIVO DI PRODUZIONE</t>
  </si>
  <si>
    <t xml:space="preserve">Totale </t>
  </si>
  <si>
    <t>Ragione sociale Coproduttori</t>
  </si>
  <si>
    <t xml:space="preserve"> NOTE</t>
  </si>
  <si>
    <t>RIQUADRO COSTO COMPLESSIVO DI PRODUZIONE E RIPARTIZIONE COSTI SOSTENUTI DAI COPRODUTTORI</t>
  </si>
  <si>
    <t>Richiedente 1</t>
  </si>
  <si>
    <t>7.9</t>
  </si>
  <si>
    <t>altri costi di amministrazione e altri costi direttamente imputabili</t>
  </si>
  <si>
    <t>8.4</t>
  </si>
  <si>
    <t>8.5</t>
  </si>
  <si>
    <t>premi per fidejussione su anticipo</t>
  </si>
  <si>
    <t>interessi passivi (non eleggibile)</t>
  </si>
  <si>
    <t>INTESTAZIONE COLONNE</t>
  </si>
  <si>
    <t>producer's fees</t>
  </si>
  <si>
    <t>Massimo Sottovoci (1) eleggibili</t>
  </si>
  <si>
    <t>Totale Spese non Eleggibili</t>
  </si>
  <si>
    <t>Totale Costo Eleggibile di Produzione</t>
  </si>
  <si>
    <t>ASSICURAZIONI, GARANZIE E FINANZIAMENTI</t>
  </si>
  <si>
    <t>Compartecipazione in Euro</t>
  </si>
  <si>
    <t>NOTE</t>
  </si>
  <si>
    <t xml:space="preserve">REGIA </t>
  </si>
  <si>
    <t>Spese non ammissibili</t>
  </si>
  <si>
    <t>Speso Lazio</t>
  </si>
  <si>
    <t>RIQUADRO COMPARTECIPAZIONE DEI COPRODUTTORI  E RELATIVE COMPONENTI</t>
  </si>
  <si>
    <t>Compartecipazione Finanziaria da restanti Coproduttori</t>
  </si>
  <si>
    <t>- Altri Tax Credit italiani</t>
  </si>
  <si>
    <t xml:space="preserve">- Altri Aiuti di Stato italiani </t>
  </si>
  <si>
    <t>- minimo garantito per cessione diritti non in perpetuo</t>
  </si>
  <si>
    <t>- minimo gar. per cessione diritti in perpetuo a NON Coproduttori</t>
  </si>
  <si>
    <t>- sponsor</t>
  </si>
  <si>
    <t>- Altri Tax Credit esteri</t>
  </si>
  <si>
    <t xml:space="preserve">- Altri Aiuti di Stato esteri </t>
  </si>
  <si>
    <t>- product palacement</t>
  </si>
  <si>
    <t>- (altro, descrivere…)</t>
  </si>
  <si>
    <t>Descrivere la natura delle coperture finanziaria certe ed allegare la documentazione amministrativa o contrattuale</t>
  </si>
  <si>
    <t>TOTALE (A+B+C)</t>
  </si>
  <si>
    <t>1. SVILUPPO ED ACQUISTO DIRITTI</t>
  </si>
  <si>
    <t xml:space="preserve">2. REGIA </t>
  </si>
  <si>
    <t>3. CAST ARTISTICO</t>
  </si>
  <si>
    <t>4. PRE-PRODUZIONE E PRODUZIONE</t>
  </si>
  <si>
    <t>5. ANIMAZIONE</t>
  </si>
  <si>
    <t>7. SPESE GENERALI</t>
  </si>
  <si>
    <t>NON SPESE AMMISSIBILI DIRETTE</t>
  </si>
  <si>
    <t>6. POST-PRODUZIONE E LAV. TECNICHE</t>
  </si>
  <si>
    <t>8. ASSICURAZIONI, GARANZIE E FINAN.</t>
  </si>
  <si>
    <t xml:space="preserve">- Costi Complessivi di Produzione Sostenuti </t>
  </si>
  <si>
    <t>= Compart. finanziaria generica A(+) o DA (-) restanti Coprod.</t>
  </si>
  <si>
    <t>RIQUADRO COSTO ELEGGIBILE DI PRODUZIONE</t>
  </si>
  <si>
    <t>Producer fee per Produzioni Appaltate</t>
  </si>
  <si>
    <t>Coproduttore Indipendente</t>
  </si>
  <si>
    <t>Quota lorda del Costo Eleggibile di Produzione sostenuta</t>
  </si>
  <si>
    <t>Costo oggetto di Produzioni Appaltate</t>
  </si>
  <si>
    <t>Spese non Ammissibili*</t>
  </si>
  <si>
    <t>C</t>
  </si>
  <si>
    <t>D=A-C</t>
  </si>
  <si>
    <t>Producer Fee Ammissibile</t>
  </si>
  <si>
    <t>SUBTOTALE</t>
  </si>
  <si>
    <t>E</t>
  </si>
  <si>
    <t>F=D-E</t>
  </si>
  <si>
    <t>P</t>
  </si>
  <si>
    <t>G</t>
  </si>
  <si>
    <t>T = &lt; tra G e F</t>
  </si>
  <si>
    <t>Quota del Costo Eligibile della Produzione potenzialmente ammissibile</t>
  </si>
  <si>
    <t>Rapporto A/B</t>
  </si>
  <si>
    <t>P.IVA o assimilabile</t>
  </si>
  <si>
    <t>+ Costo Complessivo di Produzione</t>
  </si>
  <si>
    <t>art. 3 DPCM 11 luglio 2017</t>
  </si>
  <si>
    <t>art. 4 DPCM 11 luglio 2017</t>
  </si>
  <si>
    <t>Compartecipazione fin.%</t>
  </si>
  <si>
    <t>TITOLO OPERA AUDIOVISIVA</t>
  </si>
  <si>
    <t>Dati e Calcoli Opera: foglio "Costo di Produzione"</t>
  </si>
  <si>
    <t>Ultimo Bilancio (n)</t>
  </si>
  <si>
    <t>Coproduttore Qualificato?</t>
  </si>
  <si>
    <t>Valore</t>
  </si>
  <si>
    <t>di cui costi sostenuti</t>
  </si>
  <si>
    <t>Totale Sottovoci (1) ex art. 4 (4) (c) "sopra la linea"</t>
  </si>
  <si>
    <t>Netto Sottovoci (1) "sopra la linea" eleggibili max 30% CCP</t>
  </si>
  <si>
    <t>Spese Ammissibili Dirette</t>
  </si>
  <si>
    <t>EX = F - T</t>
  </si>
  <si>
    <t>Capienza Spese Ammissibili Dirette Extraterritoriali</t>
  </si>
  <si>
    <t>Costi Indiretti Forfettari</t>
  </si>
  <si>
    <t>Coproduttori Qualificati?</t>
  </si>
  <si>
    <t>= B. Valore denominatore</t>
  </si>
  <si>
    <t xml:space="preserve"> - Quota di Compartecipazione al Costo Complessivo della Produzione dei Coproduttori non Qualificati</t>
  </si>
  <si>
    <t>Roma</t>
  </si>
  <si>
    <t>Altro Lazio</t>
  </si>
  <si>
    <t>Altro Italia</t>
  </si>
  <si>
    <t>Estero</t>
  </si>
  <si>
    <t>Totale numero</t>
  </si>
  <si>
    <t>Interni</t>
  </si>
  <si>
    <t>Numerazione in sceneggiatura / piano di lavorazione</t>
  </si>
  <si>
    <t>Esterni</t>
  </si>
  <si>
    <t>Nominativo</t>
  </si>
  <si>
    <t>Nazionalità</t>
  </si>
  <si>
    <t>Tipologia Contratto</t>
  </si>
  <si>
    <t>Note</t>
  </si>
  <si>
    <t>Regia</t>
  </si>
  <si>
    <t>Soggetto</t>
  </si>
  <si>
    <t>Fotografia</t>
  </si>
  <si>
    <t>Musiche</t>
  </si>
  <si>
    <t>Montaggio</t>
  </si>
  <si>
    <t>Costumi</t>
  </si>
  <si>
    <t>Scenografia</t>
  </si>
  <si>
    <t>RIQUADRO SCENE</t>
  </si>
  <si>
    <t>(altro, descrivere)</t>
  </si>
  <si>
    <t>Interni/Esterni</t>
  </si>
  <si>
    <t>Confermato?</t>
  </si>
  <si>
    <t>Sceneggiatura 1</t>
  </si>
  <si>
    <t>Interprete Principale 1</t>
  </si>
  <si>
    <t>Interprete Principale 2</t>
  </si>
  <si>
    <t>Interprete Principale 3</t>
  </si>
  <si>
    <t>Interprete Principale 4</t>
  </si>
  <si>
    <t>Sceneggiatura 2</t>
  </si>
  <si>
    <t>Sceneggiatura 3</t>
  </si>
  <si>
    <t>RIQUADRO CAST*</t>
  </si>
  <si>
    <t>* Allegare CV e contratti, manifestazioni di interesse, ecc.</t>
  </si>
  <si>
    <t>- retrocessione Tax Credit produttore esecutivo</t>
  </si>
  <si>
    <t>certificazione rendiconti (2)</t>
  </si>
  <si>
    <t>oneri assicurativi e spese legali (3)</t>
  </si>
  <si>
    <t>altri oneri di garanzia (3)</t>
  </si>
  <si>
    <t>altri oneri finanziari (3)</t>
  </si>
  <si>
    <t>Totale Sottovoci (3)</t>
  </si>
  <si>
    <t>Massimo Sottovoci (3) eleggibili nel limite 7,5% CCP</t>
  </si>
  <si>
    <t>% voci (3) eleggibili</t>
  </si>
  <si>
    <t xml:space="preserve">Sottovoce certificazione rendiconti (2) </t>
  </si>
  <si>
    <t xml:space="preserve">attori principali (1) </t>
  </si>
  <si>
    <t>certificazione rendiconti (2) ammissibile in De minimis non in CCP</t>
  </si>
  <si>
    <t>3 Stati</t>
  </si>
  <si>
    <t>4 Stati o più</t>
  </si>
  <si>
    <t>2 Stati</t>
  </si>
  <si>
    <r>
      <t xml:space="preserve">Opera TV/Web con quote italiane ed estere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20%</t>
    </r>
  </si>
  <si>
    <t xml:space="preserve"> * Indicare le Spese non ammissibili (indicate nella colonna C con segno +) e per quali dei seguenti motivi: Costi Standard Orari dei dipendenti inferiori a quelli reali; spese per fatture &lt; 200 Euro, spese sostenute prima della Data della Finalizzazione oltre i limiti art. 4co. 4 a), spese nei confronti di Parti Correlate, spese non pagate o rimbosate dal produttore esecutivo per retrocessione Tax Credit a lui spettante, altro (specificare)</t>
  </si>
  <si>
    <t>Totale spese non ammissibili</t>
  </si>
  <si>
    <t>I costi non ammissibili sono</t>
  </si>
  <si>
    <t>Spese Ammissibili Territoriali</t>
  </si>
  <si>
    <t>Codice colonna</t>
  </si>
  <si>
    <t>Intestazione colonna</t>
  </si>
  <si>
    <t>Film DAC</t>
  </si>
  <si>
    <t>Film Difficile</t>
  </si>
  <si>
    <t>Film Tranfrontaliero</t>
  </si>
  <si>
    <t>Altro Film</t>
  </si>
  <si>
    <t>Dati e Calcoli del Film: foglio "Coperture Finanziarie"</t>
  </si>
  <si>
    <t>Dati e Calcoli del Film: foglio "Spese Ammissibili"</t>
  </si>
  <si>
    <t>Dati e Calcoli del Film: foglio " Scene  e cast"</t>
  </si>
  <si>
    <t>Dati e Calcoli del Film: foglio "Produzione"</t>
  </si>
  <si>
    <t>(Produttore Indipendente Originario, PMI del Lazio, ecc.)</t>
  </si>
  <si>
    <t xml:space="preserve">Costo Complessivo della Produzione </t>
  </si>
  <si>
    <t xml:space="preserve"> RIQUADRO COSTO COMPLESSIVO DI PRODUZIONE</t>
  </si>
  <si>
    <t>Proponente</t>
  </si>
  <si>
    <t>Coproduttore Italiano NON Proponente 1</t>
  </si>
  <si>
    <t>Coproduttore Italiano NON Proponente 2</t>
  </si>
  <si>
    <t>Tipologia Coproduttore?</t>
  </si>
  <si>
    <t>It NON Prop. 1</t>
  </si>
  <si>
    <t>Estero 1</t>
  </si>
  <si>
    <t>Estero 2</t>
  </si>
  <si>
    <t>Quota</t>
  </si>
  <si>
    <t>Italiana</t>
  </si>
  <si>
    <t xml:space="preserve">Quota </t>
  </si>
  <si>
    <t>Quadratura Riq. "Costo complessivo di Produzione" F. "Produzione"</t>
  </si>
  <si>
    <t>Quota di compartecipazione % (da Foglio "Produzione")</t>
  </si>
  <si>
    <t>RIQUADRO COSTI AMMISSIBILI DIRETTI</t>
  </si>
  <si>
    <t>TOTALE Costi Ammissibili art. 54 RGE</t>
  </si>
  <si>
    <t>RIQUADRO RIEPILOGO COSTI AMMISSIBILI art. 54 RGE</t>
  </si>
  <si>
    <t>Spese Ammissibili Dirette Extraterritoriali</t>
  </si>
  <si>
    <t>Questi saranno obbligatoriamente utilizzati in fase di rendicontazione per stabilire il contributo effettivamente spettante!</t>
  </si>
  <si>
    <t>Intensità massima consentita</t>
  </si>
  <si>
    <t>Tipologia FILM (art. 3)</t>
  </si>
  <si>
    <t xml:space="preserve">euro. </t>
  </si>
  <si>
    <t xml:space="preserve">Accertati di avere valorizzato i costi del personale a Costi Standard Orari. </t>
  </si>
  <si>
    <t>(altro ...descrivere)</t>
  </si>
  <si>
    <t>Aiuto effettivamente consentito su Totale Costi Ammissibili</t>
  </si>
  <si>
    <t>RIQUADRO AIUTO art. 54 TEORICAMENTE CONCEDIBILE</t>
  </si>
  <si>
    <t>Credito di imposta per la produzione opere cinematografiche art. 15 Legge Cinema</t>
  </si>
  <si>
    <t>RIQUADRO ALTRI AIUTI art. 54 RGE SUI MEDESIMI COSTI AMMISSIBILI</t>
  </si>
  <si>
    <t xml:space="preserve">Indicare le intensità di aiuto concesse e se e in che misura l'aiuto è stato riproporzionato per effetto delle diverse spese ammissibili (es. solo sviluppo, esclusione parziale di spese sostenute nell'altra Regione che ha concesso l'altro aiuto, altro) </t>
  </si>
  <si>
    <t>Aiuto complessivo massimo teorico consentito su Totale Costi Ammissibili</t>
  </si>
  <si>
    <t>Indicare i motivi per cui al Film si applica l'intensità massima consentita indicata e, in particolare, in quale o in quali casi di Film Difficile si ricade.</t>
  </si>
  <si>
    <t>RIQUADRO CAPACITA' FINANZIARIA art. 2 DELL'AVVISO</t>
  </si>
  <si>
    <t>RIQUADRO RAPPORTO TRA COSTI AMMISSIBILI TERRITORIALI E COSTI AMMISSIBILI DIRETTI</t>
  </si>
  <si>
    <t>Punteggio criterio 6</t>
  </si>
  <si>
    <t>Valore della Produzione Medio</t>
  </si>
  <si>
    <t>euro</t>
  </si>
  <si>
    <t>Intensità di aiuto su Totale Costi Ammissibili (percentuale di contributo richiesto da indicare in GeCoWEB Plus)</t>
  </si>
  <si>
    <t>RIQUADRO COSTI TERRITORIALI</t>
  </si>
  <si>
    <t>Spese Ammissibili Dirette
Territoriali</t>
  </si>
  <si>
    <t>- Tax Credit italiano Produzione (art. 15 della Legge Cinema)</t>
  </si>
  <si>
    <t>A. Aiuti di Stato fiscali o già concessi, di cui:</t>
  </si>
  <si>
    <t>TOTALE (A+B)</t>
  </si>
  <si>
    <t xml:space="preserve">A. Apporto societario </t>
  </si>
  <si>
    <t>B. finanziamenti privati già contrattualizzati diversi da prestiti , di cui</t>
  </si>
  <si>
    <t>C. Ulteriori finanziamenti privati, di cui</t>
  </si>
  <si>
    <t xml:space="preserve">Descrivere la natura delle coperture da reperire e lo stato delle richieste o trattative. </t>
  </si>
  <si>
    <t xml:space="preserve"> - Coperture Finanziarie di terzi reperite alla Data della Domanda dai Coproduttori Qualificati</t>
  </si>
  <si>
    <t>RIQUADRO COPERTURE FINANZIARIE DI TERZI REPERITE ALLA DATA DELLA DOMANDA</t>
  </si>
  <si>
    <t>RIQUADRO COPERTURE ANCORA DA REPERIRE ALLA DATA DELLA DOMANDA</t>
  </si>
  <si>
    <t>B. Ulteriori Aiuti di Stato , di cui:</t>
  </si>
  <si>
    <t>A. Valore della Produzione Medio Caratteristico  dei Coproduttori Qualificati</t>
  </si>
  <si>
    <t>It NON Prop. 2</t>
  </si>
  <si>
    <t>Dati e Calcoli del Film: foglio "Contributo"</t>
  </si>
  <si>
    <t>Spese da sostenersi nei confronti del Revisore Legale</t>
  </si>
  <si>
    <t>RIQUADRO CONTRIBUTO IN DE MINIMIS PER L'ASSEVERAZIONE OBBLIGATORIA DEI COSTI SOSTENUTI</t>
  </si>
  <si>
    <t>RIQUADRO AIUTO art. 54 RGE RICHIESTO</t>
  </si>
  <si>
    <t>Contributo De Minimis richiesto</t>
  </si>
  <si>
    <t>Aiuto richiesto (minimo 250.000 euro)</t>
  </si>
  <si>
    <t>CONTRIBUTO TOTALE (massimo 1.000.000 euro)
comprensivo delle spese da sostenersi nei confronti del Revisore Legale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</si>
</sst>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0\ _€_-;\-* #,##0.00\ _€_-;_-* &quot;-&quot;??\ _€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ill Sans MT"/>
      <family val="2"/>
    </font>
    <font>
      <u/>
      <sz val="11"/>
      <color theme="1"/>
      <name val="Calibri"/>
      <family val="2"/>
      <scheme val="minor"/>
    </font>
    <font>
      <sz val="10"/>
      <color theme="1"/>
      <name val="Titillium"/>
      <family val="3"/>
    </font>
    <font>
      <b/>
      <sz val="10"/>
      <color rgb="FF002060"/>
      <name val="Titillium"/>
      <family val="3"/>
    </font>
    <font>
      <b/>
      <sz val="11"/>
      <color theme="1"/>
      <name val="Titillium"/>
      <family val="3"/>
    </font>
    <font>
      <b/>
      <sz val="11"/>
      <name val="Titillium"/>
      <family val="3"/>
    </font>
    <font>
      <b/>
      <sz val="10"/>
      <color rgb="FFFF0000"/>
      <name val="Titillium"/>
      <family val="3"/>
    </font>
    <font>
      <sz val="11"/>
      <color theme="1"/>
      <name val="Titillium"/>
      <family val="3"/>
    </font>
    <font>
      <b/>
      <sz val="10"/>
      <name val="Titillium"/>
      <family val="3"/>
    </font>
    <font>
      <sz val="10"/>
      <name val="Titillium"/>
      <family val="3"/>
    </font>
    <font>
      <b/>
      <sz val="10"/>
      <color theme="1"/>
      <name val="Titillium"/>
      <family val="3"/>
    </font>
    <font>
      <i/>
      <sz val="10"/>
      <color theme="1"/>
      <name val="Titillium"/>
      <family val="3"/>
    </font>
    <font>
      <b/>
      <sz val="12"/>
      <color theme="0"/>
      <name val="Titillium"/>
      <family val="3"/>
    </font>
    <font>
      <sz val="11"/>
      <name val="Titillium"/>
      <family val="3"/>
    </font>
    <font>
      <sz val="8"/>
      <name val="Titillium"/>
      <family val="3"/>
    </font>
    <font>
      <i/>
      <sz val="11"/>
      <color theme="1"/>
      <name val="Titillium"/>
      <family val="3"/>
    </font>
    <font>
      <b/>
      <sz val="11"/>
      <color rgb="FF003399"/>
      <name val="Titillium"/>
      <family val="3"/>
    </font>
    <font>
      <sz val="8"/>
      <color theme="1"/>
      <name val="Titillium"/>
      <family val="3"/>
    </font>
    <font>
      <sz val="12"/>
      <color rgb="FF002060"/>
      <name val="Titillium"/>
      <family val="3"/>
    </font>
    <font>
      <b/>
      <sz val="12"/>
      <color rgb="FF003399"/>
      <name val="Titillium"/>
      <family val="3"/>
    </font>
    <font>
      <sz val="11"/>
      <color rgb="FF003399"/>
      <name val="Titillium"/>
      <family val="3"/>
    </font>
    <font>
      <sz val="12"/>
      <color rgb="FF003399"/>
      <name val="Titillium"/>
      <family val="3"/>
    </font>
    <font>
      <b/>
      <sz val="10"/>
      <color rgb="FF003399"/>
      <name val="Titillium"/>
      <family val="3"/>
    </font>
    <font>
      <sz val="10"/>
      <color rgb="FF003399"/>
      <name val="Titillium"/>
      <family val="3"/>
    </font>
    <font>
      <i/>
      <sz val="10"/>
      <color rgb="FF003399"/>
      <name val="Titillium"/>
      <family val="3"/>
    </font>
    <font>
      <b/>
      <i/>
      <sz val="9"/>
      <color rgb="FF003399"/>
      <name val="Titillium"/>
      <family val="3"/>
    </font>
    <font>
      <sz val="10"/>
      <color rgb="FFFF0000"/>
      <name val="Titillium"/>
      <family val="3"/>
    </font>
    <font>
      <sz val="11"/>
      <color rgb="FF00339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3399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7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/>
    <xf numFmtId="0" fontId="4" fillId="5" borderId="0" xfId="0" applyFont="1" applyFill="1"/>
    <xf numFmtId="0" fontId="4" fillId="5" borderId="18" xfId="0" applyFont="1" applyFill="1" applyBorder="1"/>
    <xf numFmtId="0" fontId="4" fillId="5" borderId="19" xfId="0" applyFont="1" applyFill="1" applyBorder="1"/>
    <xf numFmtId="0" fontId="4" fillId="5" borderId="22" xfId="0" applyFont="1" applyFill="1" applyBorder="1"/>
    <xf numFmtId="0" fontId="4" fillId="5" borderId="31" xfId="0" applyFont="1" applyFill="1" applyBorder="1"/>
    <xf numFmtId="0" fontId="4" fillId="5" borderId="27" xfId="0" applyFont="1" applyFill="1" applyBorder="1"/>
    <xf numFmtId="0" fontId="5" fillId="5" borderId="25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vertical="center" wrapText="1"/>
    </xf>
    <xf numFmtId="43" fontId="4" fillId="5" borderId="23" xfId="1" applyFont="1" applyFill="1" applyBorder="1"/>
    <xf numFmtId="43" fontId="4" fillId="0" borderId="23" xfId="1" applyFont="1" applyFill="1" applyBorder="1" applyProtection="1">
      <protection locked="0"/>
    </xf>
    <xf numFmtId="43" fontId="4" fillId="5" borderId="23" xfId="0" applyNumberFormat="1" applyFont="1" applyFill="1" applyBorder="1"/>
    <xf numFmtId="43" fontId="4" fillId="5" borderId="30" xfId="1" applyFont="1" applyFill="1" applyBorder="1"/>
    <xf numFmtId="0" fontId="4" fillId="0" borderId="0" xfId="0" applyFont="1"/>
    <xf numFmtId="0" fontId="4" fillId="5" borderId="18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vertical="center" wrapText="1"/>
    </xf>
    <xf numFmtId="43" fontId="4" fillId="5" borderId="0" xfId="1" applyFont="1" applyFill="1" applyBorder="1"/>
    <xf numFmtId="43" fontId="4" fillId="0" borderId="0" xfId="1" applyFont="1" applyFill="1" applyBorder="1" applyProtection="1">
      <protection locked="0"/>
    </xf>
    <xf numFmtId="43" fontId="4" fillId="5" borderId="0" xfId="0" applyNumberFormat="1" applyFont="1" applyFill="1"/>
    <xf numFmtId="43" fontId="4" fillId="5" borderId="2" xfId="1" applyFont="1" applyFill="1" applyBorder="1"/>
    <xf numFmtId="0" fontId="4" fillId="5" borderId="18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43" fontId="4" fillId="5" borderId="24" xfId="1" applyFont="1" applyFill="1" applyBorder="1"/>
    <xf numFmtId="43" fontId="4" fillId="0" borderId="24" xfId="1" applyFont="1" applyFill="1" applyBorder="1" applyProtection="1">
      <protection locked="0"/>
    </xf>
    <xf numFmtId="43" fontId="4" fillId="5" borderId="24" xfId="0" applyNumberFormat="1" applyFont="1" applyFill="1" applyBorder="1"/>
    <xf numFmtId="43" fontId="4" fillId="5" borderId="32" xfId="1" applyFont="1" applyFill="1" applyBorder="1"/>
    <xf numFmtId="43" fontId="12" fillId="5" borderId="13" xfId="1" applyFont="1" applyFill="1" applyBorder="1" applyAlignment="1">
      <alignment horizontal="center" vertical="center"/>
    </xf>
    <xf numFmtId="43" fontId="12" fillId="5" borderId="13" xfId="1" applyFont="1" applyFill="1" applyBorder="1"/>
    <xf numFmtId="43" fontId="12" fillId="5" borderId="44" xfId="1" applyFont="1" applyFill="1" applyBorder="1"/>
    <xf numFmtId="43" fontId="12" fillId="5" borderId="46" xfId="1" applyFont="1" applyFill="1" applyBorder="1"/>
    <xf numFmtId="43" fontId="12" fillId="5" borderId="45" xfId="1" applyFont="1" applyFill="1" applyBorder="1"/>
    <xf numFmtId="0" fontId="4" fillId="5" borderId="25" xfId="0" applyFont="1" applyFill="1" applyBorder="1"/>
    <xf numFmtId="43" fontId="4" fillId="0" borderId="23" xfId="0" applyNumberFormat="1" applyFont="1" applyBorder="1" applyProtection="1">
      <protection locked="0"/>
    </xf>
    <xf numFmtId="43" fontId="4" fillId="5" borderId="30" xfId="0" applyNumberFormat="1" applyFont="1" applyFill="1" applyBorder="1"/>
    <xf numFmtId="0" fontId="4" fillId="5" borderId="28" xfId="0" applyFont="1" applyFill="1" applyBorder="1"/>
    <xf numFmtId="0" fontId="4" fillId="5" borderId="0" xfId="0" applyFont="1" applyFill="1" applyAlignment="1">
      <alignment vertical="center" wrapText="1"/>
    </xf>
    <xf numFmtId="43" fontId="4" fillId="5" borderId="2" xfId="0" applyNumberFormat="1" applyFont="1" applyFill="1" applyBorder="1"/>
    <xf numFmtId="0" fontId="4" fillId="5" borderId="2" xfId="0" applyFont="1" applyFill="1" applyBorder="1"/>
    <xf numFmtId="0" fontId="4" fillId="5" borderId="26" xfId="0" applyFont="1" applyFill="1" applyBorder="1"/>
    <xf numFmtId="0" fontId="4" fillId="5" borderId="9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right" vertical="center" wrapText="1"/>
    </xf>
    <xf numFmtId="43" fontId="4" fillId="0" borderId="24" xfId="0" applyNumberFormat="1" applyFont="1" applyBorder="1" applyProtection="1">
      <protection locked="0"/>
    </xf>
    <xf numFmtId="43" fontId="4" fillId="5" borderId="32" xfId="0" applyNumberFormat="1" applyFont="1" applyFill="1" applyBorder="1"/>
    <xf numFmtId="43" fontId="4" fillId="2" borderId="0" xfId="0" applyNumberFormat="1" applyFont="1" applyFill="1"/>
    <xf numFmtId="43" fontId="12" fillId="5" borderId="13" xfId="0" applyNumberFormat="1" applyFont="1" applyFill="1" applyBorder="1" applyAlignment="1">
      <alignment horizontal="left" wrapText="1"/>
    </xf>
    <xf numFmtId="43" fontId="12" fillId="5" borderId="13" xfId="0" applyNumberFormat="1" applyFont="1" applyFill="1" applyBorder="1"/>
    <xf numFmtId="0" fontId="4" fillId="5" borderId="29" xfId="0" applyFont="1" applyFill="1" applyBorder="1"/>
    <xf numFmtId="0" fontId="4" fillId="5" borderId="44" xfId="0" applyFont="1" applyFill="1" applyBorder="1"/>
    <xf numFmtId="0" fontId="4" fillId="5" borderId="45" xfId="0" applyFont="1" applyFill="1" applyBorder="1"/>
    <xf numFmtId="43" fontId="4" fillId="5" borderId="45" xfId="1" applyFont="1" applyFill="1" applyBorder="1"/>
    <xf numFmtId="43" fontId="4" fillId="5" borderId="45" xfId="0" applyNumberFormat="1" applyFont="1" applyFill="1" applyBorder="1"/>
    <xf numFmtId="0" fontId="4" fillId="5" borderId="46" xfId="0" applyFont="1" applyFill="1" applyBorder="1"/>
    <xf numFmtId="0" fontId="4" fillId="5" borderId="1" xfId="0" applyFont="1" applyFill="1" applyBorder="1"/>
    <xf numFmtId="164" fontId="4" fillId="2" borderId="0" xfId="2" applyNumberFormat="1" applyFont="1" applyFill="1" applyBorder="1"/>
    <xf numFmtId="0" fontId="5" fillId="5" borderId="18" xfId="0" applyFont="1" applyFill="1" applyBorder="1"/>
    <xf numFmtId="0" fontId="5" fillId="5" borderId="27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wrapText="1"/>
    </xf>
    <xf numFmtId="43" fontId="4" fillId="5" borderId="22" xfId="1" applyFont="1" applyFill="1" applyBorder="1"/>
    <xf numFmtId="43" fontId="4" fillId="5" borderId="20" xfId="1" applyFont="1" applyFill="1" applyBorder="1"/>
    <xf numFmtId="43" fontId="4" fillId="5" borderId="27" xfId="1" applyFont="1" applyFill="1" applyBorder="1"/>
    <xf numFmtId="43" fontId="12" fillId="5" borderId="0" xfId="1" applyFont="1" applyFill="1" applyBorder="1"/>
    <xf numFmtId="166" fontId="4" fillId="2" borderId="0" xfId="0" applyNumberFormat="1" applyFont="1" applyFill="1"/>
    <xf numFmtId="0" fontId="9" fillId="0" borderId="0" xfId="0" applyFont="1"/>
    <xf numFmtId="0" fontId="15" fillId="5" borderId="0" xfId="0" applyFont="1" applyFill="1" applyAlignment="1">
      <alignment horizontal="left"/>
    </xf>
    <xf numFmtId="43" fontId="15" fillId="0" borderId="3" xfId="1" applyFont="1" applyFill="1" applyBorder="1" applyAlignment="1" applyProtection="1">
      <alignment horizontal="center"/>
      <protection locked="0"/>
    </xf>
    <xf numFmtId="0" fontId="16" fillId="5" borderId="0" xfId="0" applyFont="1" applyFill="1" applyAlignment="1">
      <alignment horizontal="center"/>
    </xf>
    <xf numFmtId="0" fontId="9" fillId="5" borderId="18" xfId="0" applyFont="1" applyFill="1" applyBorder="1"/>
    <xf numFmtId="0" fontId="9" fillId="5" borderId="2" xfId="0" applyFont="1" applyFill="1" applyBorder="1"/>
    <xf numFmtId="0" fontId="9" fillId="5" borderId="0" xfId="0" applyFont="1" applyFill="1"/>
    <xf numFmtId="0" fontId="9" fillId="5" borderId="0" xfId="0" applyFont="1" applyFill="1" applyAlignment="1">
      <alignment wrapText="1"/>
    </xf>
    <xf numFmtId="0" fontId="9" fillId="5" borderId="19" xfId="0" applyFont="1" applyFill="1" applyBorder="1"/>
    <xf numFmtId="0" fontId="9" fillId="5" borderId="22" xfId="0" applyFont="1" applyFill="1" applyBorder="1"/>
    <xf numFmtId="0" fontId="9" fillId="5" borderId="1" xfId="0" applyFont="1" applyFill="1" applyBorder="1"/>
    <xf numFmtId="0" fontId="9" fillId="5" borderId="27" xfId="0" applyFont="1" applyFill="1" applyBorder="1"/>
    <xf numFmtId="0" fontId="9" fillId="5" borderId="28" xfId="0" applyFont="1" applyFill="1" applyBorder="1"/>
    <xf numFmtId="0" fontId="18" fillId="5" borderId="0" xfId="0" applyFont="1" applyFill="1"/>
    <xf numFmtId="0" fontId="18" fillId="5" borderId="31" xfId="0" applyFont="1" applyFill="1" applyBorder="1"/>
    <xf numFmtId="0" fontId="7" fillId="5" borderId="27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6" fillId="5" borderId="4" xfId="0" applyFont="1" applyFill="1" applyBorder="1"/>
    <xf numFmtId="0" fontId="19" fillId="5" borderId="23" xfId="0" applyFont="1" applyFill="1" applyBorder="1"/>
    <xf numFmtId="0" fontId="9" fillId="5" borderId="23" xfId="0" applyFont="1" applyFill="1" applyBorder="1"/>
    <xf numFmtId="0" fontId="9" fillId="5" borderId="5" xfId="0" applyFont="1" applyFill="1" applyBorder="1"/>
    <xf numFmtId="0" fontId="9" fillId="5" borderId="6" xfId="0" applyFont="1" applyFill="1" applyBorder="1"/>
    <xf numFmtId="0" fontId="16" fillId="5" borderId="7" xfId="0" applyFont="1" applyFill="1" applyBorder="1" applyAlignment="1">
      <alignment horizontal="center"/>
    </xf>
    <xf numFmtId="43" fontId="9" fillId="0" borderId="3" xfId="1" applyFont="1" applyFill="1" applyBorder="1" applyAlignment="1" applyProtection="1">
      <alignment horizontal="center"/>
      <protection locked="0"/>
    </xf>
    <xf numFmtId="43" fontId="9" fillId="5" borderId="3" xfId="1" applyFont="1" applyFill="1" applyBorder="1" applyAlignment="1">
      <alignment horizontal="center"/>
    </xf>
    <xf numFmtId="0" fontId="19" fillId="5" borderId="6" xfId="0" applyFont="1" applyFill="1" applyBorder="1"/>
    <xf numFmtId="0" fontId="9" fillId="5" borderId="7" xfId="0" applyFont="1" applyFill="1" applyBorder="1"/>
    <xf numFmtId="0" fontId="9" fillId="5" borderId="8" xfId="0" applyFont="1" applyFill="1" applyBorder="1"/>
    <xf numFmtId="0" fontId="9" fillId="5" borderId="24" xfId="0" applyFont="1" applyFill="1" applyBorder="1"/>
    <xf numFmtId="0" fontId="9" fillId="5" borderId="9" xfId="0" applyFont="1" applyFill="1" applyBorder="1"/>
    <xf numFmtId="0" fontId="9" fillId="5" borderId="0" xfId="0" applyFont="1" applyFill="1" applyAlignment="1">
      <alignment horizontal="left"/>
    </xf>
    <xf numFmtId="0" fontId="6" fillId="5" borderId="3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43" fontId="9" fillId="5" borderId="7" xfId="1" applyFont="1" applyFill="1" applyBorder="1"/>
    <xf numFmtId="0" fontId="6" fillId="5" borderId="18" xfId="0" applyFont="1" applyFill="1" applyBorder="1"/>
    <xf numFmtId="0" fontId="6" fillId="0" borderId="0" xfId="0" applyFont="1"/>
    <xf numFmtId="0" fontId="6" fillId="5" borderId="2" xfId="0" applyFont="1" applyFill="1" applyBorder="1"/>
    <xf numFmtId="9" fontId="9" fillId="5" borderId="22" xfId="0" applyNumberFormat="1" applyFont="1" applyFill="1" applyBorder="1"/>
    <xf numFmtId="43" fontId="9" fillId="5" borderId="22" xfId="0" applyNumberFormat="1" applyFont="1" applyFill="1" applyBorder="1"/>
    <xf numFmtId="0" fontId="18" fillId="5" borderId="31" xfId="0" applyFont="1" applyFill="1" applyBorder="1" applyAlignment="1">
      <alignment horizontal="left"/>
    </xf>
    <xf numFmtId="0" fontId="9" fillId="6" borderId="0" xfId="0" applyFont="1" applyFill="1"/>
    <xf numFmtId="0" fontId="22" fillId="5" borderId="27" xfId="0" applyFont="1" applyFill="1" applyBorder="1"/>
    <xf numFmtId="0" fontId="21" fillId="5" borderId="31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right" wrapText="1"/>
    </xf>
    <xf numFmtId="0" fontId="9" fillId="5" borderId="10" xfId="0" applyFont="1" applyFill="1" applyBorder="1"/>
    <xf numFmtId="0" fontId="9" fillId="5" borderId="6" xfId="0" applyFont="1" applyFill="1" applyBorder="1" applyAlignment="1">
      <alignment wrapText="1"/>
    </xf>
    <xf numFmtId="165" fontId="9" fillId="0" borderId="11" xfId="1" applyNumberFormat="1" applyFont="1" applyFill="1" applyBorder="1" applyProtection="1">
      <protection locked="0"/>
    </xf>
    <xf numFmtId="0" fontId="9" fillId="5" borderId="8" xfId="0" applyFont="1" applyFill="1" applyBorder="1" applyAlignment="1">
      <alignment wrapText="1"/>
    </xf>
    <xf numFmtId="0" fontId="9" fillId="0" borderId="12" xfId="0" applyFont="1" applyBorder="1" applyAlignment="1" applyProtection="1">
      <alignment vertical="top"/>
      <protection locked="0"/>
    </xf>
    <xf numFmtId="0" fontId="15" fillId="0" borderId="12" xfId="0" applyFont="1" applyBorder="1" applyAlignment="1" applyProtection="1">
      <alignment vertical="top"/>
      <protection locked="0"/>
    </xf>
    <xf numFmtId="0" fontId="9" fillId="5" borderId="4" xfId="0" applyFont="1" applyFill="1" applyBorder="1"/>
    <xf numFmtId="0" fontId="6" fillId="5" borderId="2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right" vertical="top" wrapText="1"/>
      <protection locked="0"/>
    </xf>
    <xf numFmtId="0" fontId="9" fillId="0" borderId="7" xfId="0" applyFont="1" applyBorder="1" applyAlignment="1" applyProtection="1">
      <alignment horizontal="right" vertical="top" wrapText="1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right" vertical="top" wrapText="1"/>
      <protection locked="0"/>
    </xf>
    <xf numFmtId="0" fontId="9" fillId="0" borderId="9" xfId="0" applyFont="1" applyBorder="1" applyAlignment="1" applyProtection="1">
      <alignment horizontal="right" vertical="top" wrapText="1"/>
      <protection locked="0"/>
    </xf>
    <xf numFmtId="0" fontId="17" fillId="5" borderId="22" xfId="0" applyFont="1" applyFill="1" applyBorder="1"/>
    <xf numFmtId="0" fontId="18" fillId="5" borderId="27" xfId="0" applyFont="1" applyFill="1" applyBorder="1"/>
    <xf numFmtId="0" fontId="21" fillId="5" borderId="27" xfId="0" applyFont="1" applyFill="1" applyBorder="1"/>
    <xf numFmtId="0" fontId="12" fillId="5" borderId="31" xfId="0" applyFont="1" applyFill="1" applyBorder="1"/>
    <xf numFmtId="0" fontId="12" fillId="5" borderId="34" xfId="0" applyFont="1" applyFill="1" applyBorder="1" applyAlignment="1">
      <alignment horizontal="center"/>
    </xf>
    <xf numFmtId="0" fontId="12" fillId="5" borderId="27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0" borderId="0" xfId="0" applyFont="1"/>
    <xf numFmtId="43" fontId="4" fillId="5" borderId="11" xfId="1" applyFont="1" applyFill="1" applyBorder="1" applyProtection="1">
      <protection locked="0"/>
    </xf>
    <xf numFmtId="43" fontId="4" fillId="5" borderId="11" xfId="1" applyFont="1" applyFill="1" applyBorder="1"/>
    <xf numFmtId="43" fontId="4" fillId="0" borderId="6" xfId="1" applyFont="1" applyFill="1" applyBorder="1" applyProtection="1">
      <protection locked="0"/>
    </xf>
    <xf numFmtId="43" fontId="4" fillId="0" borderId="7" xfId="1" applyFont="1" applyFill="1" applyBorder="1" applyProtection="1">
      <protection locked="0"/>
    </xf>
    <xf numFmtId="43" fontId="4" fillId="5" borderId="43" xfId="0" applyNumberFormat="1" applyFont="1" applyFill="1" applyBorder="1"/>
    <xf numFmtId="43" fontId="4" fillId="5" borderId="12" xfId="1" applyFont="1" applyFill="1" applyBorder="1" applyProtection="1">
      <protection locked="0"/>
    </xf>
    <xf numFmtId="43" fontId="4" fillId="5" borderId="12" xfId="1" applyFont="1" applyFill="1" applyBorder="1"/>
    <xf numFmtId="0" fontId="12" fillId="5" borderId="25" xfId="0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vertical="center" wrapText="1"/>
    </xf>
    <xf numFmtId="43" fontId="12" fillId="5" borderId="10" xfId="1" applyFont="1" applyFill="1" applyBorder="1"/>
    <xf numFmtId="43" fontId="4" fillId="5" borderId="5" xfId="1" applyFont="1" applyFill="1" applyBorder="1"/>
    <xf numFmtId="0" fontId="12" fillId="5" borderId="25" xfId="0" applyFont="1" applyFill="1" applyBorder="1" applyAlignment="1">
      <alignment vertical="center" wrapText="1"/>
    </xf>
    <xf numFmtId="43" fontId="4" fillId="5" borderId="21" xfId="1" applyFont="1" applyFill="1" applyBorder="1"/>
    <xf numFmtId="43" fontId="4" fillId="5" borderId="38" xfId="1" applyFont="1" applyFill="1" applyBorder="1"/>
    <xf numFmtId="43" fontId="4" fillId="5" borderId="10" xfId="1" applyFont="1" applyFill="1" applyBorder="1"/>
    <xf numFmtId="9" fontId="4" fillId="5" borderId="10" xfId="1" applyNumberFormat="1" applyFont="1" applyFill="1" applyBorder="1"/>
    <xf numFmtId="9" fontId="4" fillId="5" borderId="23" xfId="1" applyNumberFormat="1" applyFont="1" applyFill="1" applyBorder="1"/>
    <xf numFmtId="43" fontId="4" fillId="5" borderId="8" xfId="1" applyFont="1" applyFill="1" applyBorder="1"/>
    <xf numFmtId="43" fontId="4" fillId="5" borderId="6" xfId="1" applyFont="1" applyFill="1" applyBorder="1"/>
    <xf numFmtId="43" fontId="4" fillId="5" borderId="7" xfId="1" applyFont="1" applyFill="1" applyBorder="1"/>
    <xf numFmtId="43" fontId="12" fillId="5" borderId="11" xfId="1" applyFont="1" applyFill="1" applyBorder="1"/>
    <xf numFmtId="0" fontId="4" fillId="5" borderId="15" xfId="0" applyFont="1" applyFill="1" applyBorder="1"/>
    <xf numFmtId="0" fontId="12" fillId="5" borderId="1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43" fontId="4" fillId="0" borderId="11" xfId="1" applyFont="1" applyFill="1" applyBorder="1" applyProtection="1">
      <protection locked="0"/>
    </xf>
    <xf numFmtId="0" fontId="4" fillId="5" borderId="26" xfId="0" quotePrefix="1" applyFont="1" applyFill="1" applyBorder="1"/>
    <xf numFmtId="9" fontId="4" fillId="5" borderId="12" xfId="2" applyFont="1" applyFill="1" applyBorder="1"/>
    <xf numFmtId="43" fontId="4" fillId="5" borderId="11" xfId="2" applyNumberFormat="1" applyFont="1" applyFill="1" applyBorder="1"/>
    <xf numFmtId="0" fontId="4" fillId="5" borderId="18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43" fontId="4" fillId="5" borderId="0" xfId="1" applyFont="1" applyFill="1" applyBorder="1" applyAlignment="1">
      <alignment horizontal="center"/>
    </xf>
    <xf numFmtId="0" fontId="4" fillId="5" borderId="18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43" fontId="4" fillId="5" borderId="0" xfId="1" applyFont="1" applyFill="1" applyBorder="1" applyAlignment="1">
      <alignment vertical="center"/>
    </xf>
    <xf numFmtId="0" fontId="4" fillId="5" borderId="7" xfId="0" applyFont="1" applyFill="1" applyBorder="1"/>
    <xf numFmtId="43" fontId="12" fillId="5" borderId="2" xfId="1" applyFont="1" applyFill="1" applyBorder="1"/>
    <xf numFmtId="43" fontId="12" fillId="5" borderId="3" xfId="1" applyFont="1" applyFill="1" applyBorder="1"/>
    <xf numFmtId="0" fontId="12" fillId="5" borderId="22" xfId="0" applyFont="1" applyFill="1" applyBorder="1"/>
    <xf numFmtId="0" fontId="18" fillId="5" borderId="15" xfId="0" applyFont="1" applyFill="1" applyBorder="1"/>
    <xf numFmtId="0" fontId="18" fillId="5" borderId="31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43" fontId="8" fillId="5" borderId="0" xfId="1" applyFont="1" applyFill="1" applyBorder="1"/>
    <xf numFmtId="43" fontId="4" fillId="5" borderId="3" xfId="1" applyFont="1" applyFill="1" applyBorder="1"/>
    <xf numFmtId="0" fontId="12" fillId="5" borderId="35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4" fillId="5" borderId="40" xfId="0" applyFont="1" applyFill="1" applyBorder="1" applyAlignment="1">
      <alignment vertical="center"/>
    </xf>
    <xf numFmtId="0" fontId="12" fillId="5" borderId="1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5" borderId="42" xfId="0" applyFont="1" applyFill="1" applyBorder="1"/>
    <xf numFmtId="43" fontId="4" fillId="0" borderId="0" xfId="1" applyFont="1" applyFill="1" applyBorder="1"/>
    <xf numFmtId="0" fontId="4" fillId="5" borderId="39" xfId="0" quotePrefix="1" applyFont="1" applyFill="1" applyBorder="1"/>
    <xf numFmtId="43" fontId="4" fillId="5" borderId="37" xfId="1" applyFont="1" applyFill="1" applyBorder="1"/>
    <xf numFmtId="43" fontId="4" fillId="5" borderId="13" xfId="1" applyFont="1" applyFill="1" applyBorder="1"/>
    <xf numFmtId="43" fontId="4" fillId="5" borderId="14" xfId="1" applyFont="1" applyFill="1" applyBorder="1"/>
    <xf numFmtId="0" fontId="4" fillId="5" borderId="40" xfId="0" quotePrefix="1" applyFont="1" applyFill="1" applyBorder="1" applyAlignment="1">
      <alignment horizontal="right"/>
    </xf>
    <xf numFmtId="0" fontId="13" fillId="2" borderId="40" xfId="0" quotePrefix="1" applyFont="1" applyFill="1" applyBorder="1" applyAlignment="1" applyProtection="1">
      <alignment horizontal="right"/>
      <protection locked="0"/>
    </xf>
    <xf numFmtId="0" fontId="4" fillId="5" borderId="39" xfId="0" quotePrefix="1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12" fillId="5" borderId="27" xfId="0" applyFont="1" applyFill="1" applyBorder="1"/>
    <xf numFmtId="43" fontId="12" fillId="5" borderId="23" xfId="1" applyFont="1" applyFill="1" applyBorder="1"/>
    <xf numFmtId="0" fontId="4" fillId="5" borderId="40" xfId="0" quotePrefix="1" applyFont="1" applyFill="1" applyBorder="1"/>
    <xf numFmtId="43" fontId="4" fillId="5" borderId="13" xfId="0" applyNumberFormat="1" applyFont="1" applyFill="1" applyBorder="1" applyAlignment="1">
      <alignment horizontal="center"/>
    </xf>
    <xf numFmtId="43" fontId="4" fillId="5" borderId="13" xfId="0" applyNumberFormat="1" applyFont="1" applyFill="1" applyBorder="1"/>
    <xf numFmtId="0" fontId="12" fillId="5" borderId="25" xfId="0" quotePrefix="1" applyFont="1" applyFill="1" applyBorder="1" applyAlignment="1">
      <alignment vertical="center" wrapText="1"/>
    </xf>
    <xf numFmtId="43" fontId="4" fillId="5" borderId="23" xfId="0" applyNumberFormat="1" applyFont="1" applyFill="1" applyBorder="1" applyAlignment="1">
      <alignment vertical="center"/>
    </xf>
    <xf numFmtId="43" fontId="4" fillId="5" borderId="24" xfId="0" applyNumberFormat="1" applyFont="1" applyFill="1" applyBorder="1" applyAlignment="1">
      <alignment vertical="center"/>
    </xf>
    <xf numFmtId="0" fontId="12" fillId="5" borderId="26" xfId="0" applyFont="1" applyFill="1" applyBorder="1" applyAlignment="1">
      <alignment vertical="center" wrapText="1"/>
    </xf>
    <xf numFmtId="0" fontId="18" fillId="5" borderId="41" xfId="0" applyFont="1" applyFill="1" applyBorder="1"/>
    <xf numFmtId="0" fontId="24" fillId="5" borderId="18" xfId="0" applyFont="1" applyFill="1" applyBorder="1"/>
    <xf numFmtId="43" fontId="4" fillId="0" borderId="25" xfId="1" applyFont="1" applyBorder="1" applyProtection="1">
      <protection locked="0"/>
    </xf>
    <xf numFmtId="43" fontId="4" fillId="0" borderId="23" xfId="1" applyFont="1" applyBorder="1" applyProtection="1">
      <protection locked="0"/>
    </xf>
    <xf numFmtId="43" fontId="4" fillId="0" borderId="18" xfId="1" applyFont="1" applyBorder="1" applyProtection="1">
      <protection locked="0"/>
    </xf>
    <xf numFmtId="43" fontId="4" fillId="0" borderId="0" xfId="1" applyFont="1" applyProtection="1">
      <protection locked="0"/>
    </xf>
    <xf numFmtId="43" fontId="4" fillId="0" borderId="26" xfId="1" applyFont="1" applyBorder="1" applyProtection="1">
      <protection locked="0"/>
    </xf>
    <xf numFmtId="43" fontId="4" fillId="0" borderId="24" xfId="1" applyFont="1" applyBorder="1" applyProtection="1">
      <protection locked="0"/>
    </xf>
    <xf numFmtId="43" fontId="12" fillId="5" borderId="22" xfId="1" applyFont="1" applyFill="1" applyBorder="1" applyAlignment="1">
      <alignment vertical="center"/>
    </xf>
    <xf numFmtId="43" fontId="6" fillId="5" borderId="5" xfId="0" applyNumberFormat="1" applyFont="1" applyFill="1" applyBorder="1" applyAlignment="1">
      <alignment horizontal="center" vertical="center" wrapText="1"/>
    </xf>
    <xf numFmtId="43" fontId="4" fillId="0" borderId="8" xfId="1" applyFont="1" applyFill="1" applyBorder="1" applyProtection="1">
      <protection locked="0"/>
    </xf>
    <xf numFmtId="43" fontId="4" fillId="5" borderId="0" xfId="1" quotePrefix="1" applyFont="1" applyFill="1" applyBorder="1"/>
    <xf numFmtId="0" fontId="4" fillId="0" borderId="13" xfId="0" applyFont="1" applyBorder="1" applyAlignment="1">
      <alignment horizontal="left" vertical="top" wrapText="1"/>
    </xf>
    <xf numFmtId="0" fontId="23" fillId="3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/>
    </xf>
    <xf numFmtId="43" fontId="12" fillId="0" borderId="0" xfId="1" applyFont="1" applyBorder="1"/>
    <xf numFmtId="43" fontId="4" fillId="0" borderId="0" xfId="0" applyNumberFormat="1" applyFont="1"/>
    <xf numFmtId="43" fontId="6" fillId="5" borderId="0" xfId="1" applyFont="1" applyFill="1" applyBorder="1"/>
    <xf numFmtId="0" fontId="9" fillId="5" borderId="0" xfId="0" applyFont="1" applyFill="1" applyAlignment="1" applyProtection="1">
      <alignment vertical="top"/>
      <protection locked="0"/>
    </xf>
    <xf numFmtId="0" fontId="6" fillId="5" borderId="3" xfId="0" applyFont="1" applyFill="1" applyBorder="1" applyAlignment="1">
      <alignment wrapText="1"/>
    </xf>
    <xf numFmtId="165" fontId="6" fillId="5" borderId="3" xfId="0" applyNumberFormat="1" applyFont="1" applyFill="1" applyBorder="1" applyAlignment="1" applyProtection="1">
      <alignment vertical="top"/>
      <protection locked="0"/>
    </xf>
    <xf numFmtId="43" fontId="12" fillId="5" borderId="24" xfId="1" applyFont="1" applyFill="1" applyBorder="1"/>
    <xf numFmtId="0" fontId="24" fillId="5" borderId="0" xfId="0" applyFont="1" applyFill="1" applyAlignment="1">
      <alignment horizontal="left"/>
    </xf>
    <xf numFmtId="0" fontId="19" fillId="5" borderId="20" xfId="0" applyFont="1" applyFill="1" applyBorder="1" applyAlignment="1">
      <alignment horizontal="center" wrapText="1"/>
    </xf>
    <xf numFmtId="0" fontId="19" fillId="5" borderId="38" xfId="0" applyFont="1" applyFill="1" applyBorder="1" applyAlignment="1">
      <alignment horizontal="center" wrapText="1"/>
    </xf>
    <xf numFmtId="0" fontId="19" fillId="5" borderId="22" xfId="0" applyFont="1" applyFill="1" applyBorder="1" applyAlignment="1">
      <alignment horizontal="center" wrapText="1"/>
    </xf>
    <xf numFmtId="43" fontId="4" fillId="5" borderId="6" xfId="1" applyFont="1" applyFill="1" applyBorder="1" applyProtection="1">
      <protection locked="0"/>
    </xf>
    <xf numFmtId="43" fontId="4" fillId="5" borderId="7" xfId="1" applyFont="1" applyFill="1" applyBorder="1" applyProtection="1">
      <protection locked="0"/>
    </xf>
    <xf numFmtId="43" fontId="4" fillId="5" borderId="8" xfId="1" applyFont="1" applyFill="1" applyBorder="1" applyProtection="1">
      <protection locked="0"/>
    </xf>
    <xf numFmtId="43" fontId="4" fillId="5" borderId="9" xfId="1" applyFont="1" applyFill="1" applyBorder="1" applyProtection="1">
      <protection locked="0"/>
    </xf>
    <xf numFmtId="43" fontId="12" fillId="5" borderId="0" xfId="1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  <xf numFmtId="43" fontId="12" fillId="5" borderId="11" xfId="1" applyFont="1" applyFill="1" applyBorder="1" applyAlignment="1">
      <alignment horizontal="center" vertical="center"/>
    </xf>
    <xf numFmtId="43" fontId="12" fillId="5" borderId="7" xfId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43" fontId="4" fillId="5" borderId="21" xfId="1" applyFont="1" applyFill="1" applyBorder="1" applyProtection="1">
      <protection locked="0"/>
    </xf>
    <xf numFmtId="43" fontId="4" fillId="0" borderId="22" xfId="1" applyFont="1" applyFill="1" applyBorder="1" applyProtection="1">
      <protection locked="0"/>
    </xf>
    <xf numFmtId="43" fontId="4" fillId="0" borderId="38" xfId="1" applyFont="1" applyFill="1" applyBorder="1" applyProtection="1">
      <protection locked="0"/>
    </xf>
    <xf numFmtId="43" fontId="4" fillId="5" borderId="38" xfId="1" applyFont="1" applyFill="1" applyBorder="1" applyProtection="1">
      <protection locked="0"/>
    </xf>
    <xf numFmtId="43" fontId="4" fillId="5" borderId="20" xfId="1" applyFont="1" applyFill="1" applyBorder="1" applyProtection="1">
      <protection locked="0"/>
    </xf>
    <xf numFmtId="43" fontId="4" fillId="5" borderId="1" xfId="0" applyNumberFormat="1" applyFont="1" applyFill="1" applyBorder="1"/>
    <xf numFmtId="0" fontId="12" fillId="5" borderId="7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9" fontId="6" fillId="5" borderId="8" xfId="2" applyFont="1" applyFill="1" applyBorder="1"/>
    <xf numFmtId="43" fontId="6" fillId="5" borderId="9" xfId="0" applyNumberFormat="1" applyFont="1" applyFill="1" applyBorder="1"/>
    <xf numFmtId="43" fontId="9" fillId="5" borderId="0" xfId="1" applyFont="1" applyFill="1" applyBorder="1"/>
    <xf numFmtId="43" fontId="9" fillId="5" borderId="24" xfId="1" applyFont="1" applyFill="1" applyBorder="1"/>
    <xf numFmtId="43" fontId="9" fillId="5" borderId="23" xfId="0" applyNumberFormat="1" applyFont="1" applyFill="1" applyBorder="1" applyAlignment="1">
      <alignment vertical="center"/>
    </xf>
    <xf numFmtId="43" fontId="9" fillId="5" borderId="0" xfId="0" applyNumberFormat="1" applyFont="1" applyFill="1"/>
    <xf numFmtId="43" fontId="9" fillId="5" borderId="4" xfId="0" applyNumberFormat="1" applyFont="1" applyFill="1" applyBorder="1"/>
    <xf numFmtId="43" fontId="9" fillId="5" borderId="6" xfId="0" applyNumberFormat="1" applyFont="1" applyFill="1" applyBorder="1"/>
    <xf numFmtId="43" fontId="9" fillId="5" borderId="8" xfId="0" applyNumberFormat="1" applyFont="1" applyFill="1" applyBorder="1"/>
    <xf numFmtId="43" fontId="9" fillId="5" borderId="9" xfId="1" applyFont="1" applyFill="1" applyBorder="1"/>
    <xf numFmtId="43" fontId="6" fillId="5" borderId="24" xfId="0" applyNumberFormat="1" applyFont="1" applyFill="1" applyBorder="1"/>
    <xf numFmtId="43" fontId="4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5" xfId="1" applyFont="1" applyBorder="1" applyAlignment="1">
      <alignment horizontal="left" vertical="center" wrapText="1"/>
    </xf>
    <xf numFmtId="43" fontId="4" fillId="0" borderId="7" xfId="1" applyFont="1" applyBorder="1" applyAlignment="1">
      <alignment horizontal="left"/>
    </xf>
    <xf numFmtId="43" fontId="4" fillId="0" borderId="9" xfId="1" applyFont="1" applyBorder="1" applyAlignment="1">
      <alignment horizontal="left"/>
    </xf>
    <xf numFmtId="43" fontId="12" fillId="0" borderId="12" xfId="1" applyFont="1" applyBorder="1" applyAlignment="1">
      <alignment horizontal="left"/>
    </xf>
    <xf numFmtId="43" fontId="12" fillId="5" borderId="6" xfId="1" applyFont="1" applyFill="1" applyBorder="1"/>
    <xf numFmtId="43" fontId="12" fillId="5" borderId="7" xfId="1" applyFont="1" applyFill="1" applyBorder="1"/>
    <xf numFmtId="43" fontId="12" fillId="5" borderId="2" xfId="0" applyNumberFormat="1" applyFont="1" applyFill="1" applyBorder="1"/>
    <xf numFmtId="43" fontId="12" fillId="5" borderId="4" xfId="1" applyFont="1" applyFill="1" applyBorder="1"/>
    <xf numFmtId="43" fontId="12" fillId="5" borderId="5" xfId="1" applyFont="1" applyFill="1" applyBorder="1"/>
    <xf numFmtId="43" fontId="12" fillId="5" borderId="30" xfId="0" applyNumberFormat="1" applyFont="1" applyFill="1" applyBorder="1"/>
    <xf numFmtId="43" fontId="4" fillId="0" borderId="12" xfId="1" applyFont="1" applyFill="1" applyBorder="1" applyProtection="1">
      <protection locked="0"/>
    </xf>
    <xf numFmtId="0" fontId="12" fillId="5" borderId="23" xfId="0" applyFont="1" applyFill="1" applyBorder="1" applyAlignment="1">
      <alignment vertical="center" wrapText="1"/>
    </xf>
    <xf numFmtId="43" fontId="4" fillId="0" borderId="9" xfId="1" applyFont="1" applyFill="1" applyBorder="1" applyProtection="1">
      <protection locked="0"/>
    </xf>
    <xf numFmtId="43" fontId="12" fillId="5" borderId="51" xfId="0" applyNumberFormat="1" applyFont="1" applyFill="1" applyBorder="1"/>
    <xf numFmtId="43" fontId="4" fillId="5" borderId="49" xfId="0" applyNumberFormat="1" applyFont="1" applyFill="1" applyBorder="1"/>
    <xf numFmtId="43" fontId="4" fillId="5" borderId="51" xfId="0" applyNumberFormat="1" applyFont="1" applyFill="1" applyBorder="1"/>
    <xf numFmtId="43" fontId="4" fillId="5" borderId="52" xfId="0" applyNumberFormat="1" applyFont="1" applyFill="1" applyBorder="1"/>
    <xf numFmtId="0" fontId="12" fillId="5" borderId="18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 wrapText="1"/>
    </xf>
    <xf numFmtId="9" fontId="4" fillId="5" borderId="4" xfId="1" applyNumberFormat="1" applyFont="1" applyFill="1" applyBorder="1"/>
    <xf numFmtId="0" fontId="4" fillId="0" borderId="29" xfId="0" applyFont="1" applyBorder="1" applyAlignment="1">
      <alignment horizontal="left" vertical="top" wrapText="1"/>
    </xf>
    <xf numFmtId="43" fontId="4" fillId="5" borderId="7" xfId="1" applyFont="1" applyFill="1" applyBorder="1" applyAlignment="1">
      <alignment horizontal="center"/>
    </xf>
    <xf numFmtId="43" fontId="4" fillId="5" borderId="24" xfId="1" applyFont="1" applyFill="1" applyBorder="1" applyAlignment="1">
      <alignment horizontal="center"/>
    </xf>
    <xf numFmtId="43" fontId="4" fillId="5" borderId="9" xfId="1" applyFont="1" applyFill="1" applyBorder="1" applyAlignment="1">
      <alignment horizontal="center"/>
    </xf>
    <xf numFmtId="0" fontId="4" fillId="5" borderId="5" xfId="0" applyFont="1" applyFill="1" applyBorder="1" applyAlignment="1">
      <alignment horizontal="left" wrapText="1"/>
    </xf>
    <xf numFmtId="43" fontId="4" fillId="5" borderId="23" xfId="1" applyFont="1" applyFill="1" applyBorder="1" applyAlignment="1">
      <alignment horizontal="center"/>
    </xf>
    <xf numFmtId="43" fontId="4" fillId="5" borderId="5" xfId="1" applyFont="1" applyFill="1" applyBorder="1" applyAlignment="1">
      <alignment horizontal="center"/>
    </xf>
    <xf numFmtId="0" fontId="24" fillId="5" borderId="2" xfId="0" applyFont="1" applyFill="1" applyBorder="1" applyAlignment="1">
      <alignment horizontal="left"/>
    </xf>
    <xf numFmtId="0" fontId="4" fillId="5" borderId="25" xfId="0" applyFont="1" applyFill="1" applyBorder="1" applyAlignment="1">
      <alignment horizontal="left" wrapText="1"/>
    </xf>
    <xf numFmtId="43" fontId="12" fillId="5" borderId="22" xfId="1" applyFont="1" applyFill="1" applyBorder="1"/>
    <xf numFmtId="43" fontId="4" fillId="5" borderId="22" xfId="1" applyFont="1" applyFill="1" applyBorder="1" applyAlignment="1">
      <alignment horizontal="center"/>
    </xf>
    <xf numFmtId="43" fontId="4" fillId="5" borderId="53" xfId="0" applyNumberFormat="1" applyFont="1" applyFill="1" applyBorder="1"/>
    <xf numFmtId="43" fontId="4" fillId="5" borderId="48" xfId="0" applyNumberFormat="1" applyFont="1" applyFill="1" applyBorder="1"/>
    <xf numFmtId="9" fontId="4" fillId="5" borderId="51" xfId="0" applyNumberFormat="1" applyFont="1" applyFill="1" applyBorder="1"/>
    <xf numFmtId="43" fontId="4" fillId="5" borderId="50" xfId="0" applyNumberFormat="1" applyFont="1" applyFill="1" applyBorder="1"/>
    <xf numFmtId="0" fontId="4" fillId="5" borderId="19" xfId="0" quotePrefix="1" applyFont="1" applyFill="1" applyBorder="1"/>
    <xf numFmtId="9" fontId="4" fillId="5" borderId="21" xfId="2" applyFont="1" applyFill="1" applyBorder="1"/>
    <xf numFmtId="0" fontId="5" fillId="5" borderId="31" xfId="0" applyFont="1" applyFill="1" applyBorder="1"/>
    <xf numFmtId="43" fontId="4" fillId="5" borderId="27" xfId="0" applyNumberFormat="1" applyFont="1" applyFill="1" applyBorder="1"/>
    <xf numFmtId="0" fontId="4" fillId="5" borderId="0" xfId="0" applyFont="1" applyFill="1" applyAlignment="1">
      <alignment wrapText="1"/>
    </xf>
    <xf numFmtId="43" fontId="12" fillId="5" borderId="0" xfId="1" applyFont="1" applyFill="1" applyBorder="1" applyAlignment="1">
      <alignment horizontal="center"/>
    </xf>
    <xf numFmtId="43" fontId="10" fillId="5" borderId="22" xfId="1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43" fontId="12" fillId="5" borderId="22" xfId="1" applyFont="1" applyFill="1" applyBorder="1" applyAlignment="1">
      <alignment horizontal="center"/>
    </xf>
    <xf numFmtId="166" fontId="0" fillId="0" borderId="3" xfId="0" applyNumberFormat="1" applyBorder="1"/>
    <xf numFmtId="0" fontId="0" fillId="5" borderId="0" xfId="0" applyFill="1"/>
    <xf numFmtId="0" fontId="24" fillId="5" borderId="31" xfId="0" applyFont="1" applyFill="1" applyBorder="1"/>
    <xf numFmtId="0" fontId="24" fillId="5" borderId="27" xfId="0" applyFont="1" applyFill="1" applyBorder="1"/>
    <xf numFmtId="0" fontId="0" fillId="5" borderId="27" xfId="0" applyFill="1" applyBorder="1"/>
    <xf numFmtId="43" fontId="12" fillId="5" borderId="28" xfId="1" applyFont="1" applyFill="1" applyBorder="1"/>
    <xf numFmtId="0" fontId="24" fillId="5" borderId="0" xfId="0" applyFont="1" applyFill="1"/>
    <xf numFmtId="0" fontId="12" fillId="5" borderId="0" xfId="0" applyFont="1" applyFill="1"/>
    <xf numFmtId="0" fontId="8" fillId="5" borderId="0" xfId="0" applyFont="1" applyFill="1"/>
    <xf numFmtId="43" fontId="8" fillId="5" borderId="2" xfId="1" applyFont="1" applyFill="1" applyBorder="1"/>
    <xf numFmtId="43" fontId="12" fillId="5" borderId="1" xfId="1" applyFont="1" applyFill="1" applyBorder="1"/>
    <xf numFmtId="0" fontId="22" fillId="5" borderId="0" xfId="0" applyFont="1" applyFill="1"/>
    <xf numFmtId="0" fontId="25" fillId="5" borderId="0" xfId="0" applyFont="1" applyFill="1"/>
    <xf numFmtId="0" fontId="24" fillId="5" borderId="27" xfId="0" applyFont="1" applyFill="1" applyBorder="1" applyAlignment="1">
      <alignment horizontal="left"/>
    </xf>
    <xf numFmtId="0" fontId="8" fillId="5" borderId="27" xfId="0" applyFont="1" applyFill="1" applyBorder="1" applyAlignment="1">
      <alignment horizontal="center"/>
    </xf>
    <xf numFmtId="43" fontId="24" fillId="5" borderId="27" xfId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43" fontId="24" fillId="5" borderId="0" xfId="1" applyFont="1" applyFill="1" applyBorder="1" applyAlignment="1">
      <alignment horizontal="center"/>
    </xf>
    <xf numFmtId="43" fontId="8" fillId="5" borderId="0" xfId="0" applyNumberFormat="1" applyFont="1" applyFill="1" applyAlignment="1">
      <alignment horizontal="center"/>
    </xf>
    <xf numFmtId="0" fontId="24" fillId="5" borderId="22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center"/>
    </xf>
    <xf numFmtId="0" fontId="24" fillId="5" borderId="31" xfId="0" applyFont="1" applyFill="1" applyBorder="1" applyAlignment="1">
      <alignment horizontal="left"/>
    </xf>
    <xf numFmtId="0" fontId="25" fillId="5" borderId="0" xfId="0" applyFont="1" applyFill="1" applyAlignment="1">
      <alignment horizontal="left"/>
    </xf>
    <xf numFmtId="0" fontId="8" fillId="5" borderId="27" xfId="0" applyFont="1" applyFill="1" applyBorder="1" applyAlignment="1">
      <alignment horizontal="center" wrapText="1"/>
    </xf>
    <xf numFmtId="0" fontId="24" fillId="5" borderId="0" xfId="0" applyFont="1" applyFill="1" applyAlignment="1">
      <alignment horizontal="center"/>
    </xf>
    <xf numFmtId="43" fontId="24" fillId="5" borderId="22" xfId="1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0" fontId="4" fillId="5" borderId="0" xfId="1" applyNumberFormat="1" applyFont="1" applyFill="1" applyBorder="1" applyAlignment="1">
      <alignment horizontal="center"/>
    </xf>
    <xf numFmtId="0" fontId="18" fillId="5" borderId="18" xfId="0" applyFont="1" applyFill="1" applyBorder="1"/>
    <xf numFmtId="43" fontId="4" fillId="5" borderId="8" xfId="1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43" fontId="4" fillId="5" borderId="1" xfId="1" applyFont="1" applyFill="1" applyBorder="1"/>
    <xf numFmtId="43" fontId="4" fillId="5" borderId="29" xfId="1" applyFont="1" applyFill="1" applyBorder="1"/>
    <xf numFmtId="43" fontId="4" fillId="0" borderId="2" xfId="1" applyFont="1" applyFill="1" applyBorder="1" applyProtection="1">
      <protection locked="0"/>
    </xf>
    <xf numFmtId="43" fontId="4" fillId="5" borderId="29" xfId="0" applyNumberFormat="1" applyFont="1" applyFill="1" applyBorder="1" applyAlignment="1">
      <alignment horizontal="center"/>
    </xf>
    <xf numFmtId="43" fontId="4" fillId="5" borderId="29" xfId="0" applyNumberFormat="1" applyFont="1" applyFill="1" applyBorder="1"/>
    <xf numFmtId="43" fontId="4" fillId="5" borderId="30" xfId="0" applyNumberFormat="1" applyFont="1" applyFill="1" applyBorder="1" applyAlignment="1">
      <alignment vertical="center"/>
    </xf>
    <xf numFmtId="43" fontId="4" fillId="5" borderId="32" xfId="0" applyNumberFormat="1" applyFont="1" applyFill="1" applyBorder="1" applyAlignment="1">
      <alignment vertical="center"/>
    </xf>
    <xf numFmtId="0" fontId="8" fillId="5" borderId="19" xfId="0" applyFont="1" applyFill="1" applyBorder="1"/>
    <xf numFmtId="43" fontId="25" fillId="5" borderId="3" xfId="0" applyNumberFormat="1" applyFont="1" applyFill="1" applyBorder="1"/>
    <xf numFmtId="166" fontId="0" fillId="5" borderId="3" xfId="0" applyNumberFormat="1" applyFill="1" applyBorder="1"/>
    <xf numFmtId="43" fontId="25" fillId="5" borderId="27" xfId="1" applyFont="1" applyFill="1" applyBorder="1" applyAlignment="1">
      <alignment horizontal="center"/>
    </xf>
    <xf numFmtId="43" fontId="24" fillId="5" borderId="0" xfId="1" applyFont="1" applyFill="1" applyBorder="1" applyAlignment="1">
      <alignment horizontal="right"/>
    </xf>
    <xf numFmtId="43" fontId="4" fillId="0" borderId="0" xfId="1" applyFont="1" applyFill="1" applyBorder="1" applyProtection="1"/>
    <xf numFmtId="0" fontId="8" fillId="5" borderId="0" xfId="0" applyFont="1" applyFill="1" applyAlignment="1" applyProtection="1">
      <alignment horizontal="center"/>
      <protection locked="0"/>
    </xf>
    <xf numFmtId="43" fontId="24" fillId="0" borderId="3" xfId="1" applyFont="1" applyFill="1" applyBorder="1" applyAlignment="1" applyProtection="1">
      <alignment horizontal="center"/>
      <protection locked="0"/>
    </xf>
    <xf numFmtId="43" fontId="24" fillId="5" borderId="0" xfId="1" applyFont="1" applyFill="1" applyBorder="1" applyAlignment="1" applyProtection="1">
      <alignment horizontal="center"/>
      <protection locked="0"/>
    </xf>
    <xf numFmtId="0" fontId="28" fillId="5" borderId="0" xfId="0" applyFont="1" applyFill="1"/>
    <xf numFmtId="43" fontId="15" fillId="5" borderId="0" xfId="1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24" xfId="0" applyFont="1" applyBorder="1" applyAlignment="1" applyProtection="1">
      <alignment horizontal="right"/>
      <protection locked="0"/>
    </xf>
    <xf numFmtId="9" fontId="9" fillId="0" borderId="4" xfId="2" applyFont="1" applyFill="1" applyBorder="1" applyAlignment="1" applyProtection="1">
      <alignment horizontal="right" vertical="center"/>
      <protection locked="0"/>
    </xf>
    <xf numFmtId="9" fontId="9" fillId="0" borderId="6" xfId="2" applyFont="1" applyFill="1" applyBorder="1" applyProtection="1">
      <protection locked="0"/>
    </xf>
    <xf numFmtId="9" fontId="9" fillId="0" borderId="6" xfId="0" applyNumberFormat="1" applyFont="1" applyBorder="1" applyProtection="1">
      <protection locked="0"/>
    </xf>
    <xf numFmtId="9" fontId="9" fillId="0" borderId="8" xfId="0" applyNumberFormat="1" applyFont="1" applyBorder="1" applyProtection="1">
      <protection locked="0"/>
    </xf>
    <xf numFmtId="0" fontId="0" fillId="2" borderId="0" xfId="0" applyFill="1"/>
    <xf numFmtId="0" fontId="24" fillId="5" borderId="0" xfId="0" applyFont="1" applyFill="1" applyAlignment="1">
      <alignment horizontal="left" vertical="top" wrapText="1"/>
    </xf>
    <xf numFmtId="0" fontId="4" fillId="5" borderId="3" xfId="0" quotePrefix="1" applyFont="1" applyFill="1" applyBorder="1"/>
    <xf numFmtId="43" fontId="12" fillId="5" borderId="3" xfId="1" applyFont="1" applyFill="1" applyBorder="1" applyProtection="1">
      <protection locked="0"/>
    </xf>
    <xf numFmtId="0" fontId="4" fillId="5" borderId="3" xfId="0" quotePrefix="1" applyFont="1" applyFill="1" applyBorder="1" applyAlignment="1">
      <alignment horizontal="left"/>
    </xf>
    <xf numFmtId="43" fontId="12" fillId="0" borderId="0" xfId="1" applyFont="1"/>
    <xf numFmtId="0" fontId="12" fillId="5" borderId="37" xfId="0" quotePrefix="1" applyFont="1" applyFill="1" applyBorder="1" applyAlignment="1">
      <alignment vertical="center" wrapText="1"/>
    </xf>
    <xf numFmtId="43" fontId="4" fillId="5" borderId="3" xfId="0" applyNumberFormat="1" applyFont="1" applyFill="1" applyBorder="1" applyAlignment="1">
      <alignment horizontal="center"/>
    </xf>
    <xf numFmtId="43" fontId="4" fillId="5" borderId="11" xfId="0" applyNumberFormat="1" applyFont="1" applyFill="1" applyBorder="1"/>
    <xf numFmtId="43" fontId="4" fillId="5" borderId="10" xfId="0" applyNumberFormat="1" applyFont="1" applyFill="1" applyBorder="1" applyAlignment="1">
      <alignment vertical="center"/>
    </xf>
    <xf numFmtId="43" fontId="4" fillId="5" borderId="12" xfId="0" applyNumberFormat="1" applyFont="1" applyFill="1" applyBorder="1" applyAlignment="1">
      <alignment vertical="center"/>
    </xf>
    <xf numFmtId="43" fontId="12" fillId="5" borderId="10" xfId="1" applyFont="1" applyFill="1" applyBorder="1" applyAlignment="1">
      <alignment vertical="center"/>
    </xf>
    <xf numFmtId="43" fontId="4" fillId="5" borderId="11" xfId="1" applyFont="1" applyFill="1" applyBorder="1" applyAlignment="1">
      <alignment vertical="center"/>
    </xf>
    <xf numFmtId="43" fontId="12" fillId="5" borderId="3" xfId="1" applyFont="1" applyFill="1" applyBorder="1" applyAlignment="1">
      <alignment vertical="center"/>
    </xf>
    <xf numFmtId="43" fontId="12" fillId="5" borderId="12" xfId="1" applyFont="1" applyFill="1" applyBorder="1" applyAlignment="1">
      <alignment vertical="center"/>
    </xf>
    <xf numFmtId="43" fontId="29" fillId="0" borderId="3" xfId="1" applyFont="1" applyFill="1" applyBorder="1" applyAlignment="1" applyProtection="1">
      <alignment horizontal="center"/>
      <protection locked="0"/>
    </xf>
    <xf numFmtId="166" fontId="31" fillId="5" borderId="3" xfId="0" applyNumberFormat="1" applyFont="1" applyFill="1" applyBorder="1"/>
    <xf numFmtId="0" fontId="24" fillId="0" borderId="0" xfId="0" applyFont="1" applyAlignment="1">
      <alignment horizontal="left"/>
    </xf>
    <xf numFmtId="0" fontId="24" fillId="5" borderId="28" xfId="0" applyFont="1" applyFill="1" applyBorder="1" applyAlignment="1">
      <alignment horizontal="left"/>
    </xf>
    <xf numFmtId="9" fontId="10" fillId="5" borderId="3" xfId="2" applyFont="1" applyFill="1" applyBorder="1" applyAlignment="1">
      <alignment horizontal="right"/>
    </xf>
    <xf numFmtId="43" fontId="10" fillId="5" borderId="3" xfId="1" applyFont="1" applyFill="1" applyBorder="1" applyAlignment="1">
      <alignment horizontal="center"/>
    </xf>
    <xf numFmtId="166" fontId="31" fillId="5" borderId="3" xfId="0" applyNumberFormat="1" applyFont="1" applyFill="1" applyBorder="1" applyAlignment="1">
      <alignment vertical="center"/>
    </xf>
    <xf numFmtId="10" fontId="30" fillId="5" borderId="3" xfId="2" applyNumberFormat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9" fillId="0" borderId="37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49" fontId="9" fillId="0" borderId="37" xfId="0" applyNumberFormat="1" applyFont="1" applyBorder="1" applyAlignment="1" applyProtection="1">
      <alignment horizontal="left"/>
      <protection locked="0"/>
    </xf>
    <xf numFmtId="49" fontId="9" fillId="0" borderId="13" xfId="0" applyNumberFormat="1" applyFont="1" applyBorder="1" applyAlignment="1" applyProtection="1">
      <alignment horizontal="left"/>
      <protection locked="0"/>
    </xf>
    <xf numFmtId="49" fontId="9" fillId="0" borderId="14" xfId="0" applyNumberFormat="1" applyFont="1" applyBorder="1" applyAlignment="1" applyProtection="1">
      <alignment horizontal="left"/>
      <protection locked="0"/>
    </xf>
    <xf numFmtId="0" fontId="16" fillId="5" borderId="13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1" fillId="5" borderId="31" xfId="0" applyFont="1" applyFill="1" applyBorder="1" applyAlignment="1">
      <alignment horizontal="left" vertical="center"/>
    </xf>
    <xf numFmtId="0" fontId="21" fillId="5" borderId="27" xfId="0" applyFont="1" applyFill="1" applyBorder="1" applyAlignment="1">
      <alignment horizontal="left" vertical="center"/>
    </xf>
    <xf numFmtId="0" fontId="21" fillId="5" borderId="28" xfId="0" applyFont="1" applyFill="1" applyBorder="1" applyAlignment="1">
      <alignment horizontal="left" vertical="center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14" fillId="4" borderId="27" xfId="0" applyFont="1" applyFill="1" applyBorder="1" applyAlignment="1" applyProtection="1">
      <alignment horizontal="center" vertical="center"/>
      <protection locked="0"/>
    </xf>
    <xf numFmtId="0" fontId="14" fillId="4" borderId="28" xfId="0" applyFont="1" applyFill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" fillId="0" borderId="37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6" fillId="5" borderId="8" xfId="0" applyFont="1" applyFill="1" applyBorder="1" applyAlignment="1">
      <alignment horizontal="left" wrapText="1"/>
    </xf>
    <xf numFmtId="0" fontId="6" fillId="5" borderId="24" xfId="0" applyFont="1" applyFill="1" applyBorder="1" applyAlignment="1">
      <alignment horizontal="left" wrapText="1"/>
    </xf>
    <xf numFmtId="0" fontId="9" fillId="5" borderId="22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left" wrapText="1"/>
    </xf>
    <xf numFmtId="0" fontId="4" fillId="5" borderId="0" xfId="0" applyFont="1" applyFill="1" applyAlignment="1">
      <alignment horizontal="left" wrapText="1"/>
    </xf>
    <xf numFmtId="0" fontId="9" fillId="5" borderId="8" xfId="0" applyFont="1" applyFill="1" applyBorder="1" applyAlignment="1">
      <alignment horizontal="left" wrapText="1"/>
    </xf>
    <xf numFmtId="0" fontId="9" fillId="5" borderId="24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left" wrapText="1"/>
    </xf>
    <xf numFmtId="0" fontId="9" fillId="5" borderId="0" xfId="0" applyFont="1" applyFill="1" applyAlignment="1">
      <alignment horizontal="left" wrapText="1"/>
    </xf>
    <xf numFmtId="0" fontId="4" fillId="5" borderId="19" xfId="0" quotePrefix="1" applyFont="1" applyFill="1" applyBorder="1" applyAlignment="1">
      <alignment horizontal="left"/>
    </xf>
    <xf numFmtId="0" fontId="4" fillId="5" borderId="20" xfId="0" quotePrefix="1" applyFont="1" applyFill="1" applyBorder="1" applyAlignment="1">
      <alignment horizontal="left"/>
    </xf>
    <xf numFmtId="0" fontId="14" fillId="4" borderId="31" xfId="0" applyFont="1" applyFill="1" applyBorder="1" applyAlignment="1">
      <alignment horizontal="center"/>
    </xf>
    <xf numFmtId="0" fontId="14" fillId="4" borderId="27" xfId="0" applyFont="1" applyFill="1" applyBorder="1" applyAlignment="1">
      <alignment horizontal="center"/>
    </xf>
    <xf numFmtId="0" fontId="24" fillId="5" borderId="18" xfId="0" applyFont="1" applyFill="1" applyBorder="1" applyAlignment="1">
      <alignment horizontal="left"/>
    </xf>
    <xf numFmtId="0" fontId="24" fillId="5" borderId="0" xfId="0" applyFont="1" applyFill="1" applyAlignment="1">
      <alignment horizontal="left"/>
    </xf>
    <xf numFmtId="0" fontId="23" fillId="3" borderId="18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14" fillId="4" borderId="18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4" fillId="0" borderId="3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2" fillId="5" borderId="18" xfId="0" applyFont="1" applyFill="1" applyBorder="1" applyAlignment="1">
      <alignment horizontal="left" wrapText="1"/>
    </xf>
    <xf numFmtId="0" fontId="12" fillId="5" borderId="7" xfId="0" applyFont="1" applyFill="1" applyBorder="1" applyAlignment="1">
      <alignment horizontal="left" wrapText="1"/>
    </xf>
    <xf numFmtId="0" fontId="4" fillId="5" borderId="18" xfId="0" quotePrefix="1" applyFont="1" applyFill="1" applyBorder="1" applyAlignment="1">
      <alignment horizontal="right"/>
    </xf>
    <xf numFmtId="0" fontId="4" fillId="5" borderId="7" xfId="0" quotePrefix="1" applyFont="1" applyFill="1" applyBorder="1" applyAlignment="1">
      <alignment horizontal="right"/>
    </xf>
    <xf numFmtId="0" fontId="12" fillId="5" borderId="33" xfId="0" applyFont="1" applyFill="1" applyBorder="1" applyAlignment="1">
      <alignment horizontal="left" vertical="center"/>
    </xf>
    <xf numFmtId="0" fontId="12" fillId="5" borderId="20" xfId="0" applyFont="1" applyFill="1" applyBorder="1" applyAlignment="1">
      <alignment horizontal="left" vertical="center"/>
    </xf>
    <xf numFmtId="0" fontId="12" fillId="5" borderId="3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left" wrapText="1"/>
    </xf>
    <xf numFmtId="0" fontId="12" fillId="5" borderId="20" xfId="0" applyFont="1" applyFill="1" applyBorder="1" applyAlignment="1">
      <alignment horizontal="left" wrapText="1"/>
    </xf>
    <xf numFmtId="0" fontId="4" fillId="5" borderId="36" xfId="0" quotePrefix="1" applyFont="1" applyFill="1" applyBorder="1" applyAlignment="1">
      <alignment horizontal="left"/>
    </xf>
    <xf numFmtId="0" fontId="4" fillId="5" borderId="14" xfId="0" quotePrefix="1" applyFont="1" applyFill="1" applyBorder="1" applyAlignment="1">
      <alignment horizontal="left"/>
    </xf>
    <xf numFmtId="0" fontId="18" fillId="5" borderId="18" xfId="0" applyFont="1" applyFill="1" applyBorder="1" applyAlignment="1">
      <alignment horizontal="left" wrapText="1"/>
    </xf>
    <xf numFmtId="0" fontId="18" fillId="5" borderId="0" xfId="0" applyFont="1" applyFill="1" applyAlignment="1">
      <alignment horizontal="left" wrapText="1"/>
    </xf>
    <xf numFmtId="0" fontId="18" fillId="5" borderId="2" xfId="0" applyFont="1" applyFill="1" applyBorder="1" applyAlignment="1">
      <alignment horizontal="left" wrapText="1"/>
    </xf>
    <xf numFmtId="0" fontId="12" fillId="5" borderId="15" xfId="0" applyFont="1" applyFill="1" applyBorder="1" applyAlignment="1">
      <alignment horizontal="left" wrapText="1"/>
    </xf>
    <xf numFmtId="0" fontId="12" fillId="5" borderId="17" xfId="0" applyFont="1" applyFill="1" applyBorder="1" applyAlignment="1">
      <alignment horizontal="left" wrapText="1"/>
    </xf>
    <xf numFmtId="0" fontId="12" fillId="5" borderId="47" xfId="0" applyFont="1" applyFill="1" applyBorder="1" applyAlignment="1">
      <alignment horizontal="left" wrapText="1"/>
    </xf>
    <xf numFmtId="0" fontId="12" fillId="5" borderId="28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left" wrapText="1"/>
    </xf>
    <xf numFmtId="0" fontId="12" fillId="5" borderId="9" xfId="0" applyFont="1" applyFill="1" applyBorder="1" applyAlignment="1">
      <alignment horizontal="left" wrapText="1"/>
    </xf>
    <xf numFmtId="0" fontId="4" fillId="5" borderId="25" xfId="0" quotePrefix="1" applyFont="1" applyFill="1" applyBorder="1" applyAlignment="1">
      <alignment horizontal="right"/>
    </xf>
    <xf numFmtId="0" fontId="4" fillId="5" borderId="5" xfId="0" quotePrefix="1" applyFont="1" applyFill="1" applyBorder="1" applyAlignment="1">
      <alignment horizontal="right"/>
    </xf>
    <xf numFmtId="0" fontId="22" fillId="5" borderId="18" xfId="0" applyFont="1" applyFill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0" fontId="13" fillId="0" borderId="37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13" fillId="0" borderId="29" xfId="0" applyFont="1" applyBorder="1" applyAlignment="1" applyProtection="1">
      <alignment horizontal="left" vertical="top" wrapText="1"/>
      <protection locked="0"/>
    </xf>
    <xf numFmtId="0" fontId="18" fillId="5" borderId="18" xfId="0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2" fillId="5" borderId="36" xfId="0" applyFont="1" applyFill="1" applyBorder="1" applyAlignment="1">
      <alignment horizontal="left" wrapText="1"/>
    </xf>
    <xf numFmtId="0" fontId="12" fillId="5" borderId="14" xfId="0" applyFont="1" applyFill="1" applyBorder="1" applyAlignment="1">
      <alignment horizontal="left" wrapText="1"/>
    </xf>
    <xf numFmtId="0" fontId="8" fillId="5" borderId="0" xfId="0" applyFont="1" applyFill="1" applyAlignment="1">
      <alignment horizontal="center" wrapText="1"/>
    </xf>
    <xf numFmtId="0" fontId="4" fillId="5" borderId="8" xfId="1" applyNumberFormat="1" applyFont="1" applyFill="1" applyBorder="1" applyAlignment="1">
      <alignment horizontal="center"/>
    </xf>
    <xf numFmtId="0" fontId="4" fillId="5" borderId="9" xfId="1" applyNumberFormat="1" applyFont="1" applyFill="1" applyBorder="1" applyAlignment="1">
      <alignment horizontal="center"/>
    </xf>
    <xf numFmtId="43" fontId="12" fillId="5" borderId="22" xfId="1" applyFont="1" applyFill="1" applyBorder="1" applyAlignment="1">
      <alignment horizontal="center"/>
    </xf>
    <xf numFmtId="43" fontId="12" fillId="5" borderId="1" xfId="1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 wrapText="1"/>
    </xf>
    <xf numFmtId="0" fontId="4" fillId="5" borderId="33" xfId="0" applyFont="1" applyFill="1" applyBorder="1" applyAlignment="1">
      <alignment horizont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43" fontId="10" fillId="5" borderId="38" xfId="1" applyFont="1" applyFill="1" applyBorder="1" applyAlignment="1">
      <alignment horizontal="center"/>
    </xf>
    <xf numFmtId="43" fontId="10" fillId="5" borderId="20" xfId="1" applyFont="1" applyFill="1" applyBorder="1" applyAlignment="1">
      <alignment horizontal="center"/>
    </xf>
    <xf numFmtId="43" fontId="4" fillId="5" borderId="38" xfId="1" applyFont="1" applyFill="1" applyBorder="1" applyAlignment="1">
      <alignment horizontal="center"/>
    </xf>
    <xf numFmtId="43" fontId="4" fillId="5" borderId="20" xfId="1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left" wrapText="1"/>
    </xf>
    <xf numFmtId="0" fontId="24" fillId="5" borderId="0" xfId="0" applyFont="1" applyFill="1" applyAlignment="1">
      <alignment horizontal="left" vertical="top" wrapText="1"/>
    </xf>
    <xf numFmtId="0" fontId="14" fillId="4" borderId="28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27" fillId="0" borderId="37" xfId="0" applyFont="1" applyBorder="1" applyAlignment="1" applyProtection="1">
      <alignment horizontal="left" wrapText="1"/>
      <protection locked="0"/>
    </xf>
    <xf numFmtId="0" fontId="27" fillId="0" borderId="13" xfId="0" applyFont="1" applyBorder="1" applyAlignment="1" applyProtection="1">
      <alignment horizontal="left" wrapText="1"/>
      <protection locked="0"/>
    </xf>
    <xf numFmtId="0" fontId="27" fillId="0" borderId="14" xfId="0" applyFont="1" applyBorder="1" applyAlignment="1" applyProtection="1">
      <alignment horizontal="left" wrapText="1"/>
      <protection locked="0"/>
    </xf>
    <xf numFmtId="0" fontId="26" fillId="0" borderId="0" xfId="0" applyFont="1" applyAlignment="1" applyProtection="1">
      <alignment horizontal="left"/>
      <protection locked="0"/>
    </xf>
    <xf numFmtId="0" fontId="8" fillId="5" borderId="22" xfId="0" applyFont="1" applyFill="1" applyBorder="1" applyAlignment="1">
      <alignment horizontal="left" wrapText="1"/>
    </xf>
    <xf numFmtId="0" fontId="4" fillId="5" borderId="36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13" fillId="0" borderId="36" xfId="0" applyFont="1" applyBorder="1" applyAlignment="1" applyProtection="1">
      <alignment horizontal="left" vertical="top" wrapText="1"/>
      <protection locked="0"/>
    </xf>
    <xf numFmtId="0" fontId="13" fillId="0" borderId="36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0" fontId="13" fillId="0" borderId="29" xfId="0" applyFont="1" applyBorder="1" applyAlignment="1" applyProtection="1">
      <alignment horizontal="left" vertical="top"/>
      <protection locked="0"/>
    </xf>
    <xf numFmtId="0" fontId="14" fillId="4" borderId="33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18" fillId="5" borderId="47" xfId="0" applyFont="1" applyFill="1" applyBorder="1" applyAlignment="1">
      <alignment horizontal="center"/>
    </xf>
    <xf numFmtId="0" fontId="14" fillId="4" borderId="31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9" fillId="0" borderId="37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43" fontId="4" fillId="0" borderId="14" xfId="1" applyFont="1" applyFill="1" applyBorder="1" applyProtection="1">
      <protection locked="0"/>
    </xf>
    <xf numFmtId="43" fontId="4" fillId="0" borderId="37" xfId="1" applyFont="1" applyFill="1" applyBorder="1" applyProtection="1">
      <protection locked="0"/>
    </xf>
    <xf numFmtId="43" fontId="4" fillId="0" borderId="13" xfId="1" applyFont="1" applyFill="1" applyBorder="1" applyProtection="1">
      <protection locked="0"/>
    </xf>
    <xf numFmtId="43" fontId="12" fillId="0" borderId="13" xfId="1" applyFont="1" applyFill="1" applyBorder="1" applyProtection="1">
      <protection locked="0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"/>
  <sheetViews>
    <sheetView tabSelected="1" zoomScale="120" zoomScaleNormal="120" zoomScaleSheetLayoutView="100" workbookViewId="0">
      <selection activeCell="J5" sqref="J5"/>
    </sheetView>
  </sheetViews>
  <sheetFormatPr defaultColWidth="8.6640625" defaultRowHeight="16.8" x14ac:dyDescent="0.4"/>
  <cols>
    <col min="1" max="1" width="2.6640625" style="78" customWidth="1"/>
    <col min="2" max="2" width="21.6640625" style="78" customWidth="1"/>
    <col min="3" max="3" width="10" style="78" customWidth="1"/>
    <col min="4" max="7" width="16.5546875" style="78" customWidth="1"/>
    <col min="8" max="8" width="2.6640625" style="78" customWidth="1"/>
    <col min="9" max="9" width="15.6640625" style="78" customWidth="1"/>
    <col min="10" max="10" width="16.6640625" style="78" customWidth="1"/>
    <col min="11" max="11" width="13.6640625" style="78" customWidth="1"/>
    <col min="12" max="12" width="17" style="78" bestFit="1" customWidth="1"/>
    <col min="13" max="14" width="13.6640625" style="78" customWidth="1"/>
    <col min="15" max="16384" width="8.6640625" style="78"/>
  </cols>
  <sheetData>
    <row r="1" spans="1:8" ht="18.600000000000001" x14ac:dyDescent="0.4">
      <c r="A1" s="426" t="s">
        <v>222</v>
      </c>
      <c r="B1" s="427"/>
      <c r="C1" s="427"/>
      <c r="D1" s="427"/>
      <c r="E1" s="427"/>
      <c r="F1" s="427"/>
      <c r="G1" s="427"/>
      <c r="H1" s="428"/>
    </row>
    <row r="2" spans="1:8" ht="17.399999999999999" x14ac:dyDescent="0.4">
      <c r="A2" s="429"/>
      <c r="B2" s="430"/>
      <c r="C2" s="430"/>
      <c r="D2" s="430"/>
      <c r="E2" s="430"/>
      <c r="F2" s="430"/>
      <c r="G2" s="430"/>
      <c r="H2" s="431"/>
    </row>
    <row r="3" spans="1:8" ht="19.5" customHeight="1" thickBot="1" x14ac:dyDescent="0.45">
      <c r="A3" s="432" t="s">
        <v>297</v>
      </c>
      <c r="B3" s="433"/>
      <c r="C3" s="433"/>
      <c r="D3" s="433"/>
      <c r="E3" s="433"/>
      <c r="F3" s="433"/>
      <c r="G3" s="433"/>
      <c r="H3" s="434"/>
    </row>
    <row r="4" spans="1:8" ht="18" customHeight="1" x14ac:dyDescent="0.45">
      <c r="A4" s="122" t="s">
        <v>300</v>
      </c>
      <c r="B4" s="93"/>
      <c r="C4" s="94"/>
      <c r="D4" s="93"/>
      <c r="E4" s="89"/>
      <c r="F4" s="89"/>
      <c r="G4" s="89"/>
      <c r="H4" s="90"/>
    </row>
    <row r="5" spans="1:8" ht="5.0999999999999996" customHeight="1" x14ac:dyDescent="0.4">
      <c r="A5" s="82"/>
      <c r="B5" s="84"/>
      <c r="C5" s="84"/>
      <c r="D5" s="84"/>
      <c r="E5" s="84"/>
      <c r="F5" s="84"/>
      <c r="G5" s="84"/>
      <c r="H5" s="83"/>
    </row>
    <row r="6" spans="1:8" ht="15" customHeight="1" x14ac:dyDescent="0.4">
      <c r="A6" s="82"/>
      <c r="B6" s="79" t="s">
        <v>299</v>
      </c>
      <c r="C6" s="84"/>
      <c r="D6" s="84"/>
      <c r="E6" s="84"/>
      <c r="F6" s="80"/>
      <c r="G6" s="84"/>
      <c r="H6" s="83"/>
    </row>
    <row r="7" spans="1:8" ht="15" customHeight="1" x14ac:dyDescent="0.4">
      <c r="A7" s="82"/>
      <c r="B7" s="374" t="str">
        <f>+IF(F6&lt;2500000,"ATTENZIONE Costo di Produzione NON Ammissibile art. 1 punto C dell'Avviso",IF(F6&gt;5000000,"ATTENZIONE Costo di Produzione NON Ammissibile art. 1 punto C dell'Avviso",""))</f>
        <v>ATTENZIONE Costo di Produzione NON Ammissibile art. 1 punto C dell'Avviso</v>
      </c>
      <c r="C7" s="374"/>
      <c r="D7" s="374"/>
      <c r="E7" s="374"/>
      <c r="F7" s="375"/>
      <c r="G7" s="84"/>
      <c r="H7" s="83"/>
    </row>
    <row r="8" spans="1:8" ht="4.95" customHeight="1" thickBot="1" x14ac:dyDescent="0.45">
      <c r="A8" s="82"/>
      <c r="B8" s="84"/>
      <c r="C8" s="84"/>
      <c r="D8" s="84"/>
      <c r="E8" s="84"/>
      <c r="F8" s="84"/>
      <c r="G8" s="84"/>
      <c r="H8" s="83"/>
    </row>
    <row r="9" spans="1:8" ht="18" customHeight="1" x14ac:dyDescent="0.45">
      <c r="A9" s="122" t="s">
        <v>130</v>
      </c>
      <c r="B9" s="93"/>
      <c r="C9" s="94"/>
      <c r="D9" s="93"/>
      <c r="E9" s="89"/>
      <c r="F9" s="89"/>
      <c r="G9" s="89"/>
      <c r="H9" s="90"/>
    </row>
    <row r="10" spans="1:8" ht="4.95" customHeight="1" x14ac:dyDescent="0.4">
      <c r="A10" s="82"/>
      <c r="B10" s="84"/>
      <c r="C10" s="84"/>
      <c r="D10" s="84"/>
      <c r="E10" s="84"/>
      <c r="F10" s="84"/>
      <c r="G10" s="84"/>
      <c r="H10" s="83"/>
    </row>
    <row r="11" spans="1:8" ht="14.7" customHeight="1" x14ac:dyDescent="0.4">
      <c r="A11" s="82"/>
      <c r="B11" s="95" t="s">
        <v>301</v>
      </c>
      <c r="C11" s="96" t="s">
        <v>298</v>
      </c>
      <c r="D11" s="97"/>
      <c r="E11" s="97"/>
      <c r="F11" s="97"/>
      <c r="G11" s="98"/>
      <c r="H11" s="83"/>
    </row>
    <row r="12" spans="1:8" ht="14.85" customHeight="1" x14ac:dyDescent="0.4">
      <c r="A12" s="82"/>
      <c r="B12" s="99" t="s">
        <v>137</v>
      </c>
      <c r="C12" s="408"/>
      <c r="D12" s="409"/>
      <c r="E12" s="409"/>
      <c r="F12" s="409"/>
      <c r="G12" s="410"/>
      <c r="H12" s="83"/>
    </row>
    <row r="13" spans="1:8" ht="14.7" customHeight="1" x14ac:dyDescent="0.4">
      <c r="A13" s="82"/>
      <c r="B13" s="99"/>
      <c r="C13" s="84"/>
      <c r="D13" s="81" t="s">
        <v>134</v>
      </c>
      <c r="E13" s="81" t="s">
        <v>135</v>
      </c>
      <c r="F13" s="81" t="s">
        <v>224</v>
      </c>
      <c r="G13" s="100" t="s">
        <v>136</v>
      </c>
      <c r="H13" s="83"/>
    </row>
    <row r="14" spans="1:8" ht="14.7" customHeight="1" x14ac:dyDescent="0.4">
      <c r="A14" s="82"/>
      <c r="B14" s="99" t="s">
        <v>138</v>
      </c>
      <c r="C14" s="84"/>
      <c r="D14" s="101"/>
      <c r="E14" s="101"/>
      <c r="F14" s="101"/>
      <c r="G14" s="102">
        <f>+IF(D14="NO",+IF(E14="NO",+IF(F14="NO",0,+F14),+(F14+E14)/2),+(F14+E14+D14)/3)</f>
        <v>0</v>
      </c>
      <c r="H14" s="83"/>
    </row>
    <row r="15" spans="1:8" ht="14.7" customHeight="1" x14ac:dyDescent="0.4">
      <c r="A15" s="82"/>
      <c r="B15" s="103" t="s">
        <v>139</v>
      </c>
      <c r="C15" s="84"/>
      <c r="D15" s="84"/>
      <c r="E15" s="84"/>
      <c r="F15" s="84"/>
      <c r="G15" s="104"/>
      <c r="H15" s="83"/>
    </row>
    <row r="16" spans="1:8" ht="4.95" customHeight="1" x14ac:dyDescent="0.4">
      <c r="A16" s="82"/>
      <c r="B16" s="105"/>
      <c r="C16" s="106"/>
      <c r="D16" s="106"/>
      <c r="E16" s="106"/>
      <c r="F16" s="106"/>
      <c r="G16" s="107"/>
      <c r="H16" s="83"/>
    </row>
    <row r="17" spans="1:8" ht="4.95" customHeight="1" x14ac:dyDescent="0.4">
      <c r="A17" s="82"/>
      <c r="B17" s="84"/>
      <c r="C17" s="84"/>
      <c r="D17" s="84"/>
      <c r="E17" s="84"/>
      <c r="F17" s="84"/>
      <c r="G17" s="84"/>
      <c r="H17" s="83"/>
    </row>
    <row r="18" spans="1:8" ht="4.95" customHeight="1" x14ac:dyDescent="0.4">
      <c r="A18" s="82"/>
      <c r="B18" s="84"/>
      <c r="C18" s="84"/>
      <c r="D18" s="84"/>
      <c r="E18" s="84"/>
      <c r="F18" s="84"/>
      <c r="G18" s="84"/>
      <c r="H18" s="83"/>
    </row>
    <row r="19" spans="1:8" ht="4.95" customHeight="1" x14ac:dyDescent="0.4">
      <c r="A19" s="82"/>
      <c r="B19" s="84"/>
      <c r="C19" s="84"/>
      <c r="D19" s="84"/>
      <c r="E19" s="84"/>
      <c r="F19" s="84"/>
      <c r="G19" s="84"/>
      <c r="H19" s="83"/>
    </row>
    <row r="20" spans="1:8" ht="4.95" customHeight="1" x14ac:dyDescent="0.4">
      <c r="A20" s="82"/>
      <c r="B20" s="84"/>
      <c r="C20" s="84"/>
      <c r="D20" s="84"/>
      <c r="E20" s="84"/>
      <c r="F20" s="84"/>
      <c r="G20" s="84"/>
      <c r="H20" s="83"/>
    </row>
    <row r="21" spans="1:8" ht="4.95" customHeight="1" x14ac:dyDescent="0.4">
      <c r="A21" s="82"/>
      <c r="B21" s="120"/>
      <c r="C21" s="120"/>
      <c r="D21" s="120"/>
      <c r="E21" s="120"/>
      <c r="F21" s="120"/>
      <c r="G21" s="120"/>
      <c r="H21" s="83"/>
    </row>
    <row r="22" spans="1:8" ht="4.95" customHeight="1" x14ac:dyDescent="0.4">
      <c r="A22" s="82"/>
      <c r="B22" s="84"/>
      <c r="C22" s="84"/>
      <c r="D22" s="84"/>
      <c r="E22" s="84"/>
      <c r="F22" s="84"/>
      <c r="G22" s="84"/>
      <c r="H22" s="83"/>
    </row>
    <row r="23" spans="1:8" x14ac:dyDescent="0.4">
      <c r="A23" s="82"/>
      <c r="B23" s="95" t="s">
        <v>302</v>
      </c>
      <c r="C23" s="96"/>
      <c r="D23" s="97"/>
      <c r="E23" s="97"/>
      <c r="F23" s="97"/>
      <c r="G23" s="98"/>
      <c r="H23" s="83"/>
    </row>
    <row r="24" spans="1:8" x14ac:dyDescent="0.4">
      <c r="A24" s="82"/>
      <c r="B24" s="99" t="s">
        <v>137</v>
      </c>
      <c r="C24" s="408"/>
      <c r="D24" s="409"/>
      <c r="E24" s="409"/>
      <c r="F24" s="409"/>
      <c r="G24" s="410"/>
      <c r="H24" s="83"/>
    </row>
    <row r="25" spans="1:8" x14ac:dyDescent="0.4">
      <c r="A25" s="82"/>
      <c r="B25" s="99" t="s">
        <v>142</v>
      </c>
      <c r="C25" s="416"/>
      <c r="D25" s="417"/>
      <c r="E25" s="417"/>
      <c r="F25" s="417"/>
      <c r="G25" s="418"/>
      <c r="H25" s="83"/>
    </row>
    <row r="26" spans="1:8" x14ac:dyDescent="0.4">
      <c r="A26" s="82"/>
      <c r="B26" s="99" t="s">
        <v>145</v>
      </c>
      <c r="C26" s="411"/>
      <c r="D26" s="412"/>
      <c r="E26" s="412"/>
      <c r="F26" s="412"/>
      <c r="G26" s="413"/>
      <c r="H26" s="83"/>
    </row>
    <row r="27" spans="1:8" x14ac:dyDescent="0.4">
      <c r="A27" s="82"/>
      <c r="B27" s="99"/>
      <c r="C27" s="108"/>
      <c r="D27" s="108"/>
      <c r="E27" s="419" t="s">
        <v>126</v>
      </c>
      <c r="F27" s="419"/>
      <c r="G27" s="420"/>
      <c r="H27" s="83"/>
    </row>
    <row r="28" spans="1:8" x14ac:dyDescent="0.4">
      <c r="A28" s="82"/>
      <c r="B28" s="414" t="s">
        <v>304</v>
      </c>
      <c r="C28" s="415"/>
      <c r="D28" s="415"/>
      <c r="E28" s="408" t="s">
        <v>144</v>
      </c>
      <c r="F28" s="409"/>
      <c r="G28" s="410"/>
      <c r="H28" s="83"/>
    </row>
    <row r="29" spans="1:8" x14ac:dyDescent="0.4">
      <c r="A29" s="82"/>
      <c r="B29" s="99" t="s">
        <v>129</v>
      </c>
      <c r="C29" s="411"/>
      <c r="D29" s="412"/>
      <c r="E29" s="412"/>
      <c r="F29" s="412"/>
      <c r="G29" s="413"/>
      <c r="H29" s="83"/>
    </row>
    <row r="30" spans="1:8" x14ac:dyDescent="0.4">
      <c r="A30" s="82"/>
      <c r="B30" s="99" t="s">
        <v>146</v>
      </c>
      <c r="C30" s="408"/>
      <c r="D30" s="409"/>
      <c r="E30" s="409"/>
      <c r="F30" s="409"/>
      <c r="G30" s="410"/>
      <c r="H30" s="83"/>
    </row>
    <row r="31" spans="1:8" x14ac:dyDescent="0.4">
      <c r="A31" s="82"/>
      <c r="B31" s="99"/>
      <c r="C31" s="84"/>
      <c r="D31" s="81" t="s">
        <v>134</v>
      </c>
      <c r="E31" s="81" t="s">
        <v>135</v>
      </c>
      <c r="F31" s="81" t="s">
        <v>224</v>
      </c>
      <c r="G31" s="100" t="s">
        <v>136</v>
      </c>
      <c r="H31" s="83"/>
    </row>
    <row r="32" spans="1:8" x14ac:dyDescent="0.4">
      <c r="A32" s="82"/>
      <c r="B32" s="99" t="s">
        <v>138</v>
      </c>
      <c r="C32" s="84"/>
      <c r="D32" s="101"/>
      <c r="E32" s="101"/>
      <c r="F32" s="101"/>
      <c r="G32" s="102">
        <f>+IF(D32="NO",+IF(E32="NO",+IF(F32="NO",0,+F32),+(F32+E32)/2),+(F32+E32+D32)/3)</f>
        <v>0</v>
      </c>
      <c r="H32" s="83"/>
    </row>
    <row r="33" spans="1:8" x14ac:dyDescent="0.4">
      <c r="A33" s="82"/>
      <c r="B33" s="103" t="s">
        <v>139</v>
      </c>
      <c r="C33" s="84"/>
      <c r="D33" s="84"/>
      <c r="E33" s="84"/>
      <c r="F33" s="84"/>
      <c r="G33" s="104"/>
      <c r="H33" s="83"/>
    </row>
    <row r="34" spans="1:8" ht="4.95" customHeight="1" x14ac:dyDescent="0.4">
      <c r="A34" s="82"/>
      <c r="B34" s="105"/>
      <c r="C34" s="106"/>
      <c r="D34" s="106"/>
      <c r="E34" s="106"/>
      <c r="F34" s="106"/>
      <c r="G34" s="107"/>
      <c r="H34" s="83"/>
    </row>
    <row r="35" spans="1:8" ht="4.95" customHeight="1" x14ac:dyDescent="0.4">
      <c r="A35" s="82"/>
      <c r="B35" s="84"/>
      <c r="C35" s="84"/>
      <c r="D35" s="84"/>
      <c r="E35" s="84"/>
      <c r="F35" s="84"/>
      <c r="G35" s="84"/>
      <c r="H35" s="83"/>
    </row>
    <row r="36" spans="1:8" x14ac:dyDescent="0.4">
      <c r="A36" s="82"/>
      <c r="B36" s="95" t="s">
        <v>303</v>
      </c>
      <c r="C36" s="96"/>
      <c r="D36" s="97"/>
      <c r="E36" s="97"/>
      <c r="F36" s="97"/>
      <c r="G36" s="98"/>
      <c r="H36" s="83"/>
    </row>
    <row r="37" spans="1:8" x14ac:dyDescent="0.4">
      <c r="A37" s="82"/>
      <c r="B37" s="99" t="s">
        <v>137</v>
      </c>
      <c r="C37" s="408"/>
      <c r="D37" s="409"/>
      <c r="E37" s="409"/>
      <c r="F37" s="409"/>
      <c r="G37" s="410"/>
      <c r="H37" s="83"/>
    </row>
    <row r="38" spans="1:8" x14ac:dyDescent="0.4">
      <c r="A38" s="82"/>
      <c r="B38" s="99" t="s">
        <v>142</v>
      </c>
      <c r="C38" s="416"/>
      <c r="D38" s="417"/>
      <c r="E38" s="417"/>
      <c r="F38" s="417"/>
      <c r="G38" s="418"/>
      <c r="H38" s="83"/>
    </row>
    <row r="39" spans="1:8" x14ac:dyDescent="0.4">
      <c r="A39" s="82"/>
      <c r="B39" s="99" t="s">
        <v>145</v>
      </c>
      <c r="C39" s="411"/>
      <c r="D39" s="412"/>
      <c r="E39" s="412"/>
      <c r="F39" s="412"/>
      <c r="G39" s="413"/>
      <c r="H39" s="83"/>
    </row>
    <row r="40" spans="1:8" x14ac:dyDescent="0.4">
      <c r="A40" s="82"/>
      <c r="B40" s="99"/>
      <c r="C40" s="108"/>
      <c r="D40" s="108"/>
      <c r="E40" s="419" t="s">
        <v>126</v>
      </c>
      <c r="F40" s="419"/>
      <c r="G40" s="420"/>
      <c r="H40" s="83"/>
    </row>
    <row r="41" spans="1:8" x14ac:dyDescent="0.4">
      <c r="A41" s="82"/>
      <c r="B41" s="414" t="s">
        <v>304</v>
      </c>
      <c r="C41" s="415"/>
      <c r="D41" s="415"/>
      <c r="E41" s="408"/>
      <c r="F41" s="409"/>
      <c r="G41" s="410"/>
      <c r="H41" s="83"/>
    </row>
    <row r="42" spans="1:8" x14ac:dyDescent="0.4">
      <c r="A42" s="82"/>
      <c r="B42" s="99" t="s">
        <v>129</v>
      </c>
      <c r="C42" s="411"/>
      <c r="D42" s="412"/>
      <c r="E42" s="412"/>
      <c r="F42" s="412"/>
      <c r="G42" s="413"/>
      <c r="H42" s="83"/>
    </row>
    <row r="43" spans="1:8" x14ac:dyDescent="0.4">
      <c r="A43" s="82"/>
      <c r="B43" s="99" t="s">
        <v>146</v>
      </c>
      <c r="C43" s="408"/>
      <c r="D43" s="409"/>
      <c r="E43" s="409"/>
      <c r="F43" s="409"/>
      <c r="G43" s="410"/>
      <c r="H43" s="83"/>
    </row>
    <row r="44" spans="1:8" x14ac:dyDescent="0.4">
      <c r="A44" s="82"/>
      <c r="B44" s="99"/>
      <c r="C44" s="84"/>
      <c r="D44" s="81" t="s">
        <v>134</v>
      </c>
      <c r="E44" s="81" t="s">
        <v>135</v>
      </c>
      <c r="F44" s="81" t="s">
        <v>224</v>
      </c>
      <c r="G44" s="100" t="s">
        <v>136</v>
      </c>
      <c r="H44" s="83"/>
    </row>
    <row r="45" spans="1:8" x14ac:dyDescent="0.4">
      <c r="A45" s="82"/>
      <c r="B45" s="99" t="s">
        <v>138</v>
      </c>
      <c r="C45" s="84"/>
      <c r="D45" s="101">
        <v>0</v>
      </c>
      <c r="E45" s="101">
        <v>0</v>
      </c>
      <c r="F45" s="101">
        <v>0</v>
      </c>
      <c r="G45" s="102">
        <f>+IF(D45="NO",+IF(E45="NO",+IF(F45="NO",0,+F45),+(F45+E45)/2),+(F45+E45+D45)/3)</f>
        <v>0</v>
      </c>
      <c r="H45" s="83"/>
    </row>
    <row r="46" spans="1:8" x14ac:dyDescent="0.4">
      <c r="A46" s="82"/>
      <c r="B46" s="103" t="s">
        <v>139</v>
      </c>
      <c r="C46" s="84"/>
      <c r="D46" s="84"/>
      <c r="E46" s="84"/>
      <c r="F46" s="84"/>
      <c r="G46" s="104"/>
      <c r="H46" s="83"/>
    </row>
    <row r="47" spans="1:8" ht="4.95" customHeight="1" x14ac:dyDescent="0.4">
      <c r="A47" s="82"/>
      <c r="B47" s="105"/>
      <c r="C47" s="106"/>
      <c r="D47" s="106"/>
      <c r="E47" s="106"/>
      <c r="F47" s="106"/>
      <c r="G47" s="107"/>
      <c r="H47" s="83"/>
    </row>
    <row r="48" spans="1:8" ht="4.95" customHeight="1" x14ac:dyDescent="0.4">
      <c r="A48" s="82"/>
      <c r="B48" s="84"/>
      <c r="C48" s="84"/>
      <c r="D48" s="84"/>
      <c r="E48" s="84"/>
      <c r="F48" s="84"/>
      <c r="G48" s="84"/>
      <c r="H48" s="83"/>
    </row>
    <row r="49" spans="1:8" x14ac:dyDescent="0.4">
      <c r="A49" s="82"/>
      <c r="B49" s="95" t="s">
        <v>148</v>
      </c>
      <c r="C49" s="96"/>
      <c r="D49" s="97"/>
      <c r="E49" s="97"/>
      <c r="F49" s="97"/>
      <c r="G49" s="98"/>
      <c r="H49" s="83"/>
    </row>
    <row r="50" spans="1:8" x14ac:dyDescent="0.4">
      <c r="A50" s="82"/>
      <c r="B50" s="99" t="s">
        <v>137</v>
      </c>
      <c r="C50" s="408"/>
      <c r="D50" s="409"/>
      <c r="E50" s="409"/>
      <c r="F50" s="409"/>
      <c r="G50" s="410"/>
      <c r="H50" s="83"/>
    </row>
    <row r="51" spans="1:8" x14ac:dyDescent="0.4">
      <c r="A51" s="82"/>
      <c r="B51" s="99" t="s">
        <v>149</v>
      </c>
      <c r="C51" s="408"/>
      <c r="D51" s="409"/>
      <c r="E51" s="409"/>
      <c r="F51" s="409"/>
      <c r="G51" s="410"/>
      <c r="H51" s="83"/>
    </row>
    <row r="52" spans="1:8" x14ac:dyDescent="0.4">
      <c r="A52" s="82"/>
      <c r="B52" s="99" t="s">
        <v>217</v>
      </c>
      <c r="C52" s="408"/>
      <c r="D52" s="409"/>
      <c r="E52" s="409"/>
      <c r="F52" s="409"/>
      <c r="G52" s="410"/>
      <c r="H52" s="83"/>
    </row>
    <row r="53" spans="1:8" x14ac:dyDescent="0.4">
      <c r="A53" s="82"/>
      <c r="B53" s="99" t="s">
        <v>145</v>
      </c>
      <c r="C53" s="411"/>
      <c r="D53" s="412"/>
      <c r="E53" s="412"/>
      <c r="F53" s="412"/>
      <c r="G53" s="413"/>
      <c r="H53" s="83"/>
    </row>
    <row r="54" spans="1:8" x14ac:dyDescent="0.4">
      <c r="A54" s="82"/>
      <c r="B54" s="99" t="s">
        <v>129</v>
      </c>
      <c r="C54" s="411"/>
      <c r="D54" s="412"/>
      <c r="E54" s="412"/>
      <c r="F54" s="412"/>
      <c r="G54" s="413"/>
      <c r="H54" s="83"/>
    </row>
    <row r="55" spans="1:8" x14ac:dyDescent="0.4">
      <c r="A55" s="82"/>
      <c r="B55" s="99" t="s">
        <v>146</v>
      </c>
      <c r="C55" s="408"/>
      <c r="D55" s="409"/>
      <c r="E55" s="409"/>
      <c r="F55" s="409"/>
      <c r="G55" s="410"/>
      <c r="H55" s="83"/>
    </row>
    <row r="56" spans="1:8" x14ac:dyDescent="0.4">
      <c r="A56" s="82"/>
      <c r="B56" s="99"/>
      <c r="C56" s="84"/>
      <c r="D56" s="81" t="s">
        <v>134</v>
      </c>
      <c r="E56" s="81" t="s">
        <v>135</v>
      </c>
      <c r="F56" s="81" t="s">
        <v>224</v>
      </c>
      <c r="G56" s="100" t="s">
        <v>136</v>
      </c>
      <c r="H56" s="83"/>
    </row>
    <row r="57" spans="1:8" x14ac:dyDescent="0.4">
      <c r="A57" s="82"/>
      <c r="B57" s="99" t="s">
        <v>138</v>
      </c>
      <c r="C57" s="84"/>
      <c r="D57" s="101">
        <v>0</v>
      </c>
      <c r="E57" s="101">
        <v>0</v>
      </c>
      <c r="F57" s="101">
        <v>0</v>
      </c>
      <c r="G57" s="102">
        <f>+IF(D57="NO",+IF(E57="NO",+IF(F57="NO",0,+F57),+(F57+E57)/2),+(F57+E57+D57)/3)</f>
        <v>0</v>
      </c>
      <c r="H57" s="83"/>
    </row>
    <row r="58" spans="1:8" x14ac:dyDescent="0.4">
      <c r="A58" s="82"/>
      <c r="B58" s="103" t="s">
        <v>139</v>
      </c>
      <c r="C58" s="84"/>
      <c r="D58" s="84"/>
      <c r="E58" s="84"/>
      <c r="F58" s="84"/>
      <c r="G58" s="104"/>
      <c r="H58" s="83"/>
    </row>
    <row r="59" spans="1:8" ht="4.95" customHeight="1" x14ac:dyDescent="0.4">
      <c r="A59" s="82"/>
      <c r="B59" s="105"/>
      <c r="C59" s="106"/>
      <c r="D59" s="106"/>
      <c r="E59" s="106"/>
      <c r="F59" s="106"/>
      <c r="G59" s="107"/>
      <c r="H59" s="83"/>
    </row>
    <row r="60" spans="1:8" ht="4.95" customHeight="1" x14ac:dyDescent="0.4">
      <c r="A60" s="82"/>
      <c r="B60" s="84"/>
      <c r="C60" s="84"/>
      <c r="D60" s="84"/>
      <c r="E60" s="84"/>
      <c r="F60" s="84"/>
      <c r="G60" s="84"/>
      <c r="H60" s="83"/>
    </row>
    <row r="61" spans="1:8" x14ac:dyDescent="0.4">
      <c r="A61" s="82"/>
      <c r="B61" s="95" t="s">
        <v>150</v>
      </c>
      <c r="C61" s="96"/>
      <c r="D61" s="97"/>
      <c r="E61" s="97"/>
      <c r="F61" s="97"/>
      <c r="G61" s="98"/>
      <c r="H61" s="83"/>
    </row>
    <row r="62" spans="1:8" x14ac:dyDescent="0.4">
      <c r="A62" s="82"/>
      <c r="B62" s="99" t="s">
        <v>137</v>
      </c>
      <c r="C62" s="408"/>
      <c r="D62" s="409"/>
      <c r="E62" s="409"/>
      <c r="F62" s="409"/>
      <c r="G62" s="410"/>
      <c r="H62" s="83"/>
    </row>
    <row r="63" spans="1:8" x14ac:dyDescent="0.4">
      <c r="A63" s="82"/>
      <c r="B63" s="99" t="s">
        <v>149</v>
      </c>
      <c r="C63" s="408"/>
      <c r="D63" s="409"/>
      <c r="E63" s="409"/>
      <c r="F63" s="409"/>
      <c r="G63" s="410"/>
      <c r="H63" s="83"/>
    </row>
    <row r="64" spans="1:8" x14ac:dyDescent="0.4">
      <c r="A64" s="82"/>
      <c r="B64" s="99" t="s">
        <v>217</v>
      </c>
      <c r="C64" s="411"/>
      <c r="D64" s="412"/>
      <c r="E64" s="412"/>
      <c r="F64" s="412"/>
      <c r="G64" s="413"/>
      <c r="H64" s="83"/>
    </row>
    <row r="65" spans="1:10" x14ac:dyDescent="0.4">
      <c r="A65" s="82"/>
      <c r="B65" s="99" t="s">
        <v>145</v>
      </c>
      <c r="C65" s="411"/>
      <c r="D65" s="412"/>
      <c r="E65" s="412"/>
      <c r="F65" s="412"/>
      <c r="G65" s="413"/>
      <c r="H65" s="83"/>
    </row>
    <row r="66" spans="1:10" x14ac:dyDescent="0.4">
      <c r="A66" s="82"/>
      <c r="B66" s="99" t="s">
        <v>129</v>
      </c>
      <c r="C66" s="411"/>
      <c r="D66" s="412"/>
      <c r="E66" s="412"/>
      <c r="F66" s="412"/>
      <c r="G66" s="413"/>
      <c r="H66" s="83"/>
    </row>
    <row r="67" spans="1:10" x14ac:dyDescent="0.4">
      <c r="A67" s="82"/>
      <c r="B67" s="99" t="s">
        <v>146</v>
      </c>
      <c r="C67" s="408"/>
      <c r="D67" s="409"/>
      <c r="E67" s="409"/>
      <c r="F67" s="409"/>
      <c r="G67" s="410"/>
      <c r="H67" s="83"/>
    </row>
    <row r="68" spans="1:10" x14ac:dyDescent="0.4">
      <c r="A68" s="82"/>
      <c r="B68" s="99"/>
      <c r="C68" s="84"/>
      <c r="D68" s="81" t="s">
        <v>134</v>
      </c>
      <c r="E68" s="81" t="s">
        <v>135</v>
      </c>
      <c r="F68" s="81" t="s">
        <v>224</v>
      </c>
      <c r="G68" s="100" t="s">
        <v>136</v>
      </c>
      <c r="H68" s="83"/>
    </row>
    <row r="69" spans="1:10" x14ac:dyDescent="0.4">
      <c r="A69" s="82"/>
      <c r="B69" s="99" t="s">
        <v>138</v>
      </c>
      <c r="C69" s="84"/>
      <c r="D69" s="101"/>
      <c r="E69" s="101"/>
      <c r="F69" s="101"/>
      <c r="G69" s="102">
        <f>+IF(D69="NO",+IF(E69="NO",+IF(F69="NO",0,+F69),+(F69+E69)/2),+(F69+E69+D69)/3)</f>
        <v>0</v>
      </c>
      <c r="H69" s="83"/>
    </row>
    <row r="70" spans="1:10" x14ac:dyDescent="0.4">
      <c r="A70" s="82"/>
      <c r="B70" s="103" t="s">
        <v>139</v>
      </c>
      <c r="C70" s="84"/>
      <c r="D70" s="84"/>
      <c r="E70" s="84"/>
      <c r="F70" s="84"/>
      <c r="G70" s="104"/>
      <c r="H70" s="83"/>
    </row>
    <row r="71" spans="1:10" ht="4.95" customHeight="1" x14ac:dyDescent="0.4">
      <c r="A71" s="82"/>
      <c r="B71" s="105"/>
      <c r="C71" s="106"/>
      <c r="D71" s="106"/>
      <c r="E71" s="106"/>
      <c r="F71" s="106"/>
      <c r="G71" s="107"/>
      <c r="H71" s="83"/>
    </row>
    <row r="72" spans="1:10" ht="4.95" customHeight="1" thickBot="1" x14ac:dyDescent="0.45">
      <c r="A72" s="86"/>
      <c r="B72" s="87"/>
      <c r="C72" s="87"/>
      <c r="D72" s="87"/>
      <c r="E72" s="87"/>
      <c r="F72" s="87"/>
      <c r="G72" s="87"/>
      <c r="H72" s="88"/>
    </row>
    <row r="73" spans="1:10" ht="28.5" customHeight="1" x14ac:dyDescent="0.4">
      <c r="A73" s="423" t="s">
        <v>153</v>
      </c>
      <c r="B73" s="424"/>
      <c r="C73" s="424"/>
      <c r="D73" s="424"/>
      <c r="E73" s="424"/>
      <c r="F73" s="424"/>
      <c r="G73" s="424"/>
      <c r="H73" s="425"/>
      <c r="I73" s="421" t="s">
        <v>333</v>
      </c>
      <c r="J73" s="422"/>
    </row>
    <row r="74" spans="1:10" ht="28.5" customHeight="1" x14ac:dyDescent="0.4">
      <c r="A74" s="82"/>
      <c r="B74" s="406" t="s">
        <v>155</v>
      </c>
      <c r="C74" s="407"/>
      <c r="D74" s="109" t="s">
        <v>151</v>
      </c>
      <c r="E74" s="110" t="s">
        <v>127</v>
      </c>
      <c r="F74" s="111" t="s">
        <v>152</v>
      </c>
      <c r="G74" s="112" t="s">
        <v>227</v>
      </c>
      <c r="H74" s="83"/>
      <c r="I74" s="277" t="s">
        <v>225</v>
      </c>
      <c r="J74" s="278" t="s">
        <v>226</v>
      </c>
    </row>
    <row r="75" spans="1:10" ht="15" customHeight="1" x14ac:dyDescent="0.4">
      <c r="A75" s="82"/>
      <c r="B75" s="406">
        <f>+C12</f>
        <v>0</v>
      </c>
      <c r="C75" s="407"/>
      <c r="D75" s="379">
        <v>0</v>
      </c>
      <c r="E75" s="269">
        <f>+D75*F6</f>
        <v>0</v>
      </c>
      <c r="F75" s="271">
        <f>+E75-G75</f>
        <v>0</v>
      </c>
      <c r="G75" s="227">
        <f>+'Costo di Produzione'!D71</f>
        <v>0</v>
      </c>
      <c r="H75" s="84"/>
      <c r="I75" s="279" t="s">
        <v>114</v>
      </c>
      <c r="J75" s="282">
        <f>+IF(I75="SI",+G14,0)</f>
        <v>0</v>
      </c>
    </row>
    <row r="76" spans="1:10" ht="15" customHeight="1" x14ac:dyDescent="0.4">
      <c r="A76" s="82"/>
      <c r="B76" s="441">
        <f>+C24</f>
        <v>0</v>
      </c>
      <c r="C76" s="442"/>
      <c r="D76" s="380">
        <v>0</v>
      </c>
      <c r="E76" s="270">
        <f>+D76*F6</f>
        <v>0</v>
      </c>
      <c r="F76" s="272">
        <f>+E76-G76</f>
        <v>0</v>
      </c>
      <c r="G76" s="113">
        <f>+'Costo di Produzione'!E71</f>
        <v>0</v>
      </c>
      <c r="H76" s="84"/>
      <c r="I76" s="280" t="str">
        <f>+IF(D76&lt;15%,"NO",+IF(E28="Coproduttore Indipendente","SI",+IF(E28="Altro Coproduttore","SI","NO")))</f>
        <v>NO</v>
      </c>
      <c r="J76" s="283">
        <f>+IF(I76="SI",+G32,0)</f>
        <v>0</v>
      </c>
    </row>
    <row r="77" spans="1:10" ht="15" customHeight="1" x14ac:dyDescent="0.4">
      <c r="A77" s="82"/>
      <c r="B77" s="441">
        <f>+C37</f>
        <v>0</v>
      </c>
      <c r="C77" s="442"/>
      <c r="D77" s="380">
        <v>0</v>
      </c>
      <c r="E77" s="270">
        <f>+D77*F6</f>
        <v>0</v>
      </c>
      <c r="F77" s="272">
        <f>+E77-G77</f>
        <v>0</v>
      </c>
      <c r="G77" s="113">
        <f>+'Costo di Produzione'!F71</f>
        <v>0</v>
      </c>
      <c r="H77" s="84"/>
      <c r="I77" s="280" t="str">
        <f>+IF(D77&lt;15%,"NO",+IF(E41="Coproduttore Indipendente","SI",+IF(E41="Altro Coproduttore","SI","NO")))</f>
        <v>NO</v>
      </c>
      <c r="J77" s="283">
        <f>+IF(I77="SI",+G45,0)</f>
        <v>0</v>
      </c>
    </row>
    <row r="78" spans="1:10" s="115" customFormat="1" ht="15" customHeight="1" x14ac:dyDescent="0.4">
      <c r="A78" s="114"/>
      <c r="B78" s="445">
        <f>+C50</f>
        <v>0</v>
      </c>
      <c r="C78" s="446"/>
      <c r="D78" s="381">
        <v>0</v>
      </c>
      <c r="E78" s="267">
        <f>+D78*F6</f>
        <v>0</v>
      </c>
      <c r="F78" s="272">
        <f t="shared" ref="F78:F79" si="0">+E78-G78</f>
        <v>0</v>
      </c>
      <c r="G78" s="113">
        <f>+'Costo di Produzione'!G71</f>
        <v>0</v>
      </c>
      <c r="H78" s="235"/>
      <c r="I78" s="280" t="str">
        <f>+IF(D78&lt;15%,"NO","SI")</f>
        <v>NO</v>
      </c>
      <c r="J78" s="283">
        <f>+IF(I78="SI",+G57,0)</f>
        <v>0</v>
      </c>
    </row>
    <row r="79" spans="1:10" s="115" customFormat="1" ht="15" customHeight="1" x14ac:dyDescent="0.4">
      <c r="A79" s="114"/>
      <c r="B79" s="443">
        <f>+C62</f>
        <v>0</v>
      </c>
      <c r="C79" s="444"/>
      <c r="D79" s="382">
        <v>0</v>
      </c>
      <c r="E79" s="268">
        <f>+D79*F6</f>
        <v>0</v>
      </c>
      <c r="F79" s="273">
        <f t="shared" si="0"/>
        <v>0</v>
      </c>
      <c r="G79" s="274">
        <f>+'Costo di Produzione'!H71</f>
        <v>0</v>
      </c>
      <c r="H79" s="235"/>
      <c r="I79" s="281" t="str">
        <f>+IF(D79&lt;15%,"NO","SI")</f>
        <v>NO</v>
      </c>
      <c r="J79" s="284">
        <f>+IF(I79="SI",+G69,0)</f>
        <v>0</v>
      </c>
    </row>
    <row r="80" spans="1:10" s="115" customFormat="1" ht="15" customHeight="1" x14ac:dyDescent="0.4">
      <c r="A80" s="114"/>
      <c r="B80" s="438" t="s">
        <v>154</v>
      </c>
      <c r="C80" s="439"/>
      <c r="D80" s="265">
        <f>+SUM(D75:D79)</f>
        <v>0</v>
      </c>
      <c r="E80" s="266">
        <f t="shared" ref="E80:G80" si="1">+SUM(E75:E79)</f>
        <v>0</v>
      </c>
      <c r="F80" s="275">
        <f t="shared" si="1"/>
        <v>0</v>
      </c>
      <c r="G80" s="266">
        <f t="shared" si="1"/>
        <v>0</v>
      </c>
      <c r="H80" s="116"/>
      <c r="I80" s="233"/>
      <c r="J80" s="285">
        <f>+SUM(J76:J77)</f>
        <v>0</v>
      </c>
    </row>
    <row r="81" spans="1:10" ht="17.399999999999999" thickBot="1" x14ac:dyDescent="0.45">
      <c r="A81" s="86"/>
      <c r="B81" s="440" t="s">
        <v>102</v>
      </c>
      <c r="C81" s="440"/>
      <c r="D81" s="117">
        <f>+D80-1</f>
        <v>-1</v>
      </c>
      <c r="E81" s="118">
        <f>+E80-F6</f>
        <v>0</v>
      </c>
      <c r="F81" s="87"/>
      <c r="G81" s="87"/>
      <c r="H81" s="88"/>
      <c r="I81" s="234"/>
      <c r="J81" s="276"/>
    </row>
    <row r="82" spans="1:10" x14ac:dyDescent="0.4">
      <c r="A82" s="119" t="s">
        <v>156</v>
      </c>
      <c r="B82" s="121"/>
      <c r="C82" s="89"/>
      <c r="D82" s="89"/>
      <c r="E82" s="89"/>
      <c r="F82" s="89"/>
      <c r="G82" s="89"/>
      <c r="H82" s="90"/>
    </row>
    <row r="83" spans="1:10" ht="45" customHeight="1" x14ac:dyDescent="0.4">
      <c r="A83" s="82"/>
      <c r="B83" s="435"/>
      <c r="C83" s="436"/>
      <c r="D83" s="436"/>
      <c r="E83" s="436"/>
      <c r="F83" s="436"/>
      <c r="G83" s="437"/>
      <c r="H83" s="83"/>
    </row>
    <row r="84" spans="1:10" ht="4.95" customHeight="1" thickBot="1" x14ac:dyDescent="0.45">
      <c r="A84" s="86"/>
      <c r="B84" s="87"/>
      <c r="C84" s="87"/>
      <c r="D84" s="87"/>
      <c r="E84" s="87"/>
      <c r="F84" s="87"/>
      <c r="G84" s="87"/>
      <c r="H84" s="88"/>
    </row>
  </sheetData>
  <sheetProtection algorithmName="SHA-512" hashValue="NcNiXUyCUzZuQJMJjO6hgaH0yiawphZWbpv6ecpcd3oIUIFMzhMkr52uUhPaGsxCUgwRb1yB280BxFdVInGy9w==" saltValue="SO5GeMqms9jzP758L5bITQ==" spinCount="100000" sheet="1" objects="1" scenarios="1"/>
  <mergeCells count="43">
    <mergeCell ref="B83:G83"/>
    <mergeCell ref="B80:C80"/>
    <mergeCell ref="B81:C81"/>
    <mergeCell ref="B76:C76"/>
    <mergeCell ref="B77:C77"/>
    <mergeCell ref="B79:C79"/>
    <mergeCell ref="B78:C78"/>
    <mergeCell ref="I73:J73"/>
    <mergeCell ref="A73:H73"/>
    <mergeCell ref="B74:C74"/>
    <mergeCell ref="C64:G64"/>
    <mergeCell ref="A1:H1"/>
    <mergeCell ref="A2:H2"/>
    <mergeCell ref="A3:H3"/>
    <mergeCell ref="E40:G40"/>
    <mergeCell ref="B41:D41"/>
    <mergeCell ref="E41:G41"/>
    <mergeCell ref="C42:G42"/>
    <mergeCell ref="C37:G37"/>
    <mergeCell ref="C38:G38"/>
    <mergeCell ref="C39:G39"/>
    <mergeCell ref="C43:G43"/>
    <mergeCell ref="C12:G12"/>
    <mergeCell ref="C24:G24"/>
    <mergeCell ref="C30:G30"/>
    <mergeCell ref="B28:D28"/>
    <mergeCell ref="E28:G28"/>
    <mergeCell ref="C25:G25"/>
    <mergeCell ref="E27:G27"/>
    <mergeCell ref="C29:G29"/>
    <mergeCell ref="C26:G26"/>
    <mergeCell ref="B75:C75"/>
    <mergeCell ref="C50:G50"/>
    <mergeCell ref="C54:G54"/>
    <mergeCell ref="C52:G52"/>
    <mergeCell ref="C55:G55"/>
    <mergeCell ref="C63:G63"/>
    <mergeCell ref="C62:G62"/>
    <mergeCell ref="C67:G67"/>
    <mergeCell ref="C53:G53"/>
    <mergeCell ref="C51:G51"/>
    <mergeCell ref="C66:G66"/>
    <mergeCell ref="C65:G6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4" fitToHeight="3" orientation="portrait" r:id="rId1"/>
  <headerFooter>
    <oddFooter>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Tendine!$F$1:$F$3</xm:f>
          </x14:formula1>
          <xm:sqref>E28:G28 E41:G41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6"/>
  <sheetViews>
    <sheetView zoomScale="75" zoomScaleNormal="75" workbookViewId="0">
      <pane xSplit="2" ySplit="5" topLeftCell="C6" activePane="bottomRight" state="frozen"/>
      <selection activeCell="I73" sqref="I73"/>
      <selection pane="topRight" activeCell="I73" sqref="I73"/>
      <selection pane="bottomLeft" activeCell="I73" sqref="I73"/>
      <selection pane="bottomRight" activeCell="E10" sqref="E10"/>
    </sheetView>
  </sheetViews>
  <sheetFormatPr defaultColWidth="9.33203125" defaultRowHeight="16.2" x14ac:dyDescent="0.4"/>
  <cols>
    <col min="1" max="1" width="4.6640625" style="27" customWidth="1"/>
    <col min="2" max="2" width="51.6640625" style="27" customWidth="1"/>
    <col min="3" max="3" width="18.109375" style="147" customWidth="1"/>
    <col min="4" max="4" width="21.88671875" style="27" customWidth="1"/>
    <col min="5" max="8" width="18.33203125" style="27" customWidth="1"/>
    <col min="9" max="10" width="18.6640625" style="27" customWidth="1"/>
    <col min="11" max="11" width="16.6640625" style="27" customWidth="1"/>
    <col min="12" max="15" width="13.6640625" style="27" customWidth="1"/>
    <col min="16" max="16384" width="9.33203125" style="27"/>
  </cols>
  <sheetData>
    <row r="1" spans="1:11" ht="15.75" customHeight="1" x14ac:dyDescent="0.45">
      <c r="A1" s="449" t="str">
        <f>+Produzione!A1</f>
        <v>TITOLO OPERA AUDIOVISIVA</v>
      </c>
      <c r="B1" s="450"/>
      <c r="C1" s="450"/>
      <c r="D1" s="450"/>
      <c r="E1" s="450"/>
      <c r="F1" s="450"/>
      <c r="G1" s="450"/>
      <c r="H1" s="450"/>
      <c r="I1" s="232"/>
      <c r="J1" s="232"/>
    </row>
    <row r="2" spans="1:11" ht="17.399999999999999" x14ac:dyDescent="0.35">
      <c r="A2" s="453">
        <f>+Produzione!A2</f>
        <v>0</v>
      </c>
      <c r="B2" s="454"/>
      <c r="C2" s="454"/>
      <c r="D2" s="454"/>
      <c r="E2" s="454"/>
      <c r="F2" s="454"/>
      <c r="G2" s="454"/>
      <c r="H2" s="454"/>
      <c r="I2" s="231"/>
      <c r="J2" s="231"/>
    </row>
    <row r="3" spans="1:11" ht="19.2" thickBot="1" x14ac:dyDescent="0.5">
      <c r="A3" s="455" t="s">
        <v>223</v>
      </c>
      <c r="B3" s="456"/>
      <c r="C3" s="456"/>
      <c r="D3" s="456"/>
      <c r="E3" s="456"/>
      <c r="F3" s="456"/>
      <c r="G3" s="456"/>
      <c r="H3" s="456"/>
      <c r="I3" s="232"/>
      <c r="J3" s="232"/>
    </row>
    <row r="4" spans="1:11" s="147" customFormat="1" x14ac:dyDescent="0.4">
      <c r="A4" s="143"/>
      <c r="B4" s="463" t="s">
        <v>165</v>
      </c>
      <c r="C4" s="465" t="s">
        <v>91</v>
      </c>
      <c r="D4" s="146" t="s">
        <v>301</v>
      </c>
      <c r="E4" s="144" t="s">
        <v>305</v>
      </c>
      <c r="F4" s="145" t="s">
        <v>350</v>
      </c>
      <c r="G4" s="145" t="s">
        <v>306</v>
      </c>
      <c r="H4" s="145" t="s">
        <v>307</v>
      </c>
      <c r="I4" s="144" t="s">
        <v>308</v>
      </c>
      <c r="J4" s="146" t="s">
        <v>310</v>
      </c>
      <c r="K4" s="477" t="s">
        <v>102</v>
      </c>
    </row>
    <row r="5" spans="1:11" ht="16.8" thickBot="1" x14ac:dyDescent="0.45">
      <c r="A5" s="6"/>
      <c r="B5" s="464"/>
      <c r="C5" s="466"/>
      <c r="D5" s="241">
        <f>+Produzione!C12</f>
        <v>0</v>
      </c>
      <c r="E5" s="242">
        <f>+Produzione!C24</f>
        <v>0</v>
      </c>
      <c r="F5" s="243">
        <f>+Produzione!C37</f>
        <v>0</v>
      </c>
      <c r="G5" s="243">
        <f>+Produzione!C50</f>
        <v>0</v>
      </c>
      <c r="H5" s="243">
        <f>+Produzione!C62</f>
        <v>0</v>
      </c>
      <c r="I5" s="249" t="s">
        <v>309</v>
      </c>
      <c r="J5" s="250" t="s">
        <v>240</v>
      </c>
      <c r="K5" s="478"/>
    </row>
    <row r="6" spans="1:11" ht="15" customHeight="1" x14ac:dyDescent="0.4">
      <c r="A6" s="471" t="s">
        <v>157</v>
      </c>
      <c r="B6" s="472"/>
      <c r="C6" s="472"/>
      <c r="D6" s="472"/>
      <c r="E6" s="472"/>
      <c r="F6" s="472"/>
      <c r="G6" s="472"/>
      <c r="H6" s="472"/>
      <c r="I6" s="472"/>
      <c r="J6" s="472"/>
      <c r="K6" s="473"/>
    </row>
    <row r="7" spans="1:11" x14ac:dyDescent="0.4">
      <c r="A7" s="155">
        <v>1</v>
      </c>
      <c r="B7" s="293" t="s">
        <v>37</v>
      </c>
      <c r="C7" s="290">
        <f>+SUM(C8:C12)</f>
        <v>0</v>
      </c>
      <c r="D7" s="157">
        <f>+SUM(D8:D12)</f>
        <v>0</v>
      </c>
      <c r="E7" s="289">
        <f t="shared" ref="E7:H7" si="0">+SUM(E8:E12)</f>
        <v>0</v>
      </c>
      <c r="F7" s="210">
        <f t="shared" si="0"/>
        <v>0</v>
      </c>
      <c r="G7" s="210">
        <f t="shared" si="0"/>
        <v>0</v>
      </c>
      <c r="H7" s="290">
        <f t="shared" si="0"/>
        <v>0</v>
      </c>
      <c r="I7" s="289">
        <f>+D7+E7+F7</f>
        <v>0</v>
      </c>
      <c r="J7" s="290">
        <f>+G7+H7</f>
        <v>0</v>
      </c>
      <c r="K7" s="295">
        <f t="shared" ref="K7:K38" si="1">+C7-SUM(D7:H7)</f>
        <v>0</v>
      </c>
    </row>
    <row r="8" spans="1:11" ht="15" x14ac:dyDescent="0.35">
      <c r="A8" s="34" t="s">
        <v>0</v>
      </c>
      <c r="B8" s="50" t="s">
        <v>105</v>
      </c>
      <c r="C8" s="245">
        <f>+SUM(D8:H8)</f>
        <v>0</v>
      </c>
      <c r="D8" s="172"/>
      <c r="E8" s="150"/>
      <c r="F8" s="31"/>
      <c r="G8" s="31"/>
      <c r="H8" s="151"/>
      <c r="I8" s="244">
        <f t="shared" ref="I8:I71" si="2">+D8+E8+F8</f>
        <v>0</v>
      </c>
      <c r="J8" s="245">
        <f t="shared" ref="J8:J71" si="3">+G8+H8</f>
        <v>0</v>
      </c>
      <c r="K8" s="296">
        <f t="shared" si="1"/>
        <v>0</v>
      </c>
    </row>
    <row r="9" spans="1:11" ht="15" x14ac:dyDescent="0.35">
      <c r="A9" s="34" t="s">
        <v>38</v>
      </c>
      <c r="B9" s="50" t="s">
        <v>106</v>
      </c>
      <c r="C9" s="245">
        <f t="shared" ref="C9:C12" si="4">+SUM(D9:H9)</f>
        <v>0</v>
      </c>
      <c r="D9" s="172"/>
      <c r="E9" s="150"/>
      <c r="F9" s="31"/>
      <c r="G9" s="31"/>
      <c r="H9" s="151"/>
      <c r="I9" s="244">
        <f t="shared" si="2"/>
        <v>0</v>
      </c>
      <c r="J9" s="245">
        <f t="shared" si="3"/>
        <v>0</v>
      </c>
      <c r="K9" s="296">
        <f t="shared" si="1"/>
        <v>0</v>
      </c>
    </row>
    <row r="10" spans="1:11" ht="15" x14ac:dyDescent="0.35">
      <c r="A10" s="34" t="s">
        <v>1</v>
      </c>
      <c r="B10" s="50" t="s">
        <v>2</v>
      </c>
      <c r="C10" s="245">
        <f t="shared" si="4"/>
        <v>0</v>
      </c>
      <c r="D10" s="172"/>
      <c r="E10" s="150"/>
      <c r="F10" s="31"/>
      <c r="G10" s="31"/>
      <c r="H10" s="151"/>
      <c r="I10" s="244">
        <f t="shared" si="2"/>
        <v>0</v>
      </c>
      <c r="J10" s="245">
        <f t="shared" si="3"/>
        <v>0</v>
      </c>
      <c r="K10" s="296">
        <f t="shared" si="1"/>
        <v>0</v>
      </c>
    </row>
    <row r="11" spans="1:11" ht="15" x14ac:dyDescent="0.35">
      <c r="A11" s="34" t="s">
        <v>3</v>
      </c>
      <c r="B11" s="50" t="s">
        <v>4</v>
      </c>
      <c r="C11" s="245">
        <f t="shared" si="4"/>
        <v>0</v>
      </c>
      <c r="D11" s="172"/>
      <c r="E11" s="150"/>
      <c r="F11" s="31"/>
      <c r="G11" s="31"/>
      <c r="H11" s="151"/>
      <c r="I11" s="244">
        <f t="shared" si="2"/>
        <v>0</v>
      </c>
      <c r="J11" s="245">
        <f t="shared" si="3"/>
        <v>0</v>
      </c>
      <c r="K11" s="296">
        <f t="shared" si="1"/>
        <v>0</v>
      </c>
    </row>
    <row r="12" spans="1:11" ht="15" x14ac:dyDescent="0.35">
      <c r="A12" s="34" t="s">
        <v>5</v>
      </c>
      <c r="B12" s="50" t="s">
        <v>6</v>
      </c>
      <c r="C12" s="245">
        <f t="shared" si="4"/>
        <v>0</v>
      </c>
      <c r="D12" s="172"/>
      <c r="E12" s="150"/>
      <c r="F12" s="31"/>
      <c r="G12" s="31"/>
      <c r="H12" s="151"/>
      <c r="I12" s="244">
        <f t="shared" si="2"/>
        <v>0</v>
      </c>
      <c r="J12" s="245">
        <f t="shared" si="3"/>
        <v>0</v>
      </c>
      <c r="K12" s="296">
        <f t="shared" si="1"/>
        <v>0</v>
      </c>
    </row>
    <row r="13" spans="1:11" x14ac:dyDescent="0.4">
      <c r="A13" s="155">
        <v>2</v>
      </c>
      <c r="B13" s="156" t="s">
        <v>7</v>
      </c>
      <c r="C13" s="157">
        <f>+SUM(C14:C15)</f>
        <v>0</v>
      </c>
      <c r="D13" s="157">
        <f>+SUM(D14:D15)</f>
        <v>0</v>
      </c>
      <c r="E13" s="289">
        <f>+SUM(E14:E15)</f>
        <v>0</v>
      </c>
      <c r="F13" s="210">
        <f>+SUM(F14:F15)</f>
        <v>0</v>
      </c>
      <c r="G13" s="210">
        <f>+SUM(G14:G15)</f>
        <v>0</v>
      </c>
      <c r="H13" s="290">
        <f t="shared" ref="H13" si="5">+SUM(H14:H15)</f>
        <v>0</v>
      </c>
      <c r="I13" s="289">
        <f t="shared" si="2"/>
        <v>0</v>
      </c>
      <c r="J13" s="290">
        <f t="shared" si="3"/>
        <v>0</v>
      </c>
      <c r="K13" s="295">
        <f t="shared" si="1"/>
        <v>0</v>
      </c>
    </row>
    <row r="14" spans="1:11" ht="15" x14ac:dyDescent="0.35">
      <c r="A14" s="34" t="s">
        <v>39</v>
      </c>
      <c r="B14" s="29" t="s">
        <v>107</v>
      </c>
      <c r="C14" s="148">
        <f t="shared" ref="C14:C15" si="6">+SUM(D14:H14)</f>
        <v>0</v>
      </c>
      <c r="D14" s="172"/>
      <c r="E14" s="150"/>
      <c r="F14" s="31"/>
      <c r="G14" s="31"/>
      <c r="H14" s="151"/>
      <c r="I14" s="244">
        <f t="shared" si="2"/>
        <v>0</v>
      </c>
      <c r="J14" s="245">
        <f t="shared" si="3"/>
        <v>0</v>
      </c>
      <c r="K14" s="296">
        <f t="shared" si="1"/>
        <v>0</v>
      </c>
    </row>
    <row r="15" spans="1:11" ht="15" x14ac:dyDescent="0.35">
      <c r="A15" s="35" t="s">
        <v>40</v>
      </c>
      <c r="B15" s="36" t="s">
        <v>108</v>
      </c>
      <c r="C15" s="153">
        <f t="shared" si="6"/>
        <v>0</v>
      </c>
      <c r="D15" s="292"/>
      <c r="E15" s="228"/>
      <c r="F15" s="38"/>
      <c r="G15" s="38"/>
      <c r="H15" s="294"/>
      <c r="I15" s="246">
        <f t="shared" si="2"/>
        <v>0</v>
      </c>
      <c r="J15" s="247">
        <f t="shared" si="3"/>
        <v>0</v>
      </c>
      <c r="K15" s="298">
        <f t="shared" si="1"/>
        <v>0</v>
      </c>
    </row>
    <row r="16" spans="1:11" x14ac:dyDescent="0.4">
      <c r="A16" s="159">
        <v>3</v>
      </c>
      <c r="B16" s="156" t="s">
        <v>8</v>
      </c>
      <c r="C16" s="157">
        <f>+SUM(C17:C20)</f>
        <v>0</v>
      </c>
      <c r="D16" s="210">
        <f>+SUM(D17:D20)</f>
        <v>0</v>
      </c>
      <c r="E16" s="289">
        <f>+SUM(E17:E20)</f>
        <v>0</v>
      </c>
      <c r="F16" s="210">
        <f>+SUM(F17:F20)</f>
        <v>0</v>
      </c>
      <c r="G16" s="210">
        <f>+SUM(G17:G20)</f>
        <v>0</v>
      </c>
      <c r="H16" s="210">
        <f t="shared" ref="H16" si="7">+SUM(H17:H20)</f>
        <v>0</v>
      </c>
      <c r="I16" s="289">
        <f t="shared" si="2"/>
        <v>0</v>
      </c>
      <c r="J16" s="290">
        <f t="shared" si="3"/>
        <v>0</v>
      </c>
      <c r="K16" s="291">
        <f t="shared" si="1"/>
        <v>0</v>
      </c>
    </row>
    <row r="17" spans="1:11" ht="15" x14ac:dyDescent="0.35">
      <c r="A17" s="34" t="s">
        <v>41</v>
      </c>
      <c r="B17" s="29" t="s">
        <v>109</v>
      </c>
      <c r="C17" s="148">
        <f t="shared" ref="C17:C20" si="8">+SUM(D17:H17)</f>
        <v>0</v>
      </c>
      <c r="D17" s="150"/>
      <c r="E17" s="150"/>
      <c r="F17" s="31"/>
      <c r="G17" s="31"/>
      <c r="H17" s="31"/>
      <c r="I17" s="244">
        <f t="shared" si="2"/>
        <v>0</v>
      </c>
      <c r="J17" s="245">
        <f t="shared" si="3"/>
        <v>0</v>
      </c>
      <c r="K17" s="51">
        <f t="shared" si="1"/>
        <v>0</v>
      </c>
    </row>
    <row r="18" spans="1:11" ht="15" x14ac:dyDescent="0.35">
      <c r="A18" s="34" t="s">
        <v>42</v>
      </c>
      <c r="B18" s="29" t="s">
        <v>9</v>
      </c>
      <c r="C18" s="148">
        <f t="shared" si="8"/>
        <v>0</v>
      </c>
      <c r="D18" s="150"/>
      <c r="E18" s="150"/>
      <c r="F18" s="31"/>
      <c r="G18" s="31"/>
      <c r="H18" s="31"/>
      <c r="I18" s="244">
        <f t="shared" si="2"/>
        <v>0</v>
      </c>
      <c r="J18" s="245">
        <f t="shared" si="3"/>
        <v>0</v>
      </c>
      <c r="K18" s="51">
        <f t="shared" si="1"/>
        <v>0</v>
      </c>
    </row>
    <row r="19" spans="1:11" ht="15" x14ac:dyDescent="0.35">
      <c r="A19" s="34" t="s">
        <v>43</v>
      </c>
      <c r="B19" s="29" t="s">
        <v>10</v>
      </c>
      <c r="C19" s="148">
        <f t="shared" si="8"/>
        <v>0</v>
      </c>
      <c r="D19" s="150"/>
      <c r="E19" s="150"/>
      <c r="F19" s="31"/>
      <c r="G19" s="31"/>
      <c r="H19" s="31"/>
      <c r="I19" s="244">
        <f t="shared" si="2"/>
        <v>0</v>
      </c>
      <c r="J19" s="245">
        <f t="shared" si="3"/>
        <v>0</v>
      </c>
      <c r="K19" s="51">
        <f t="shared" si="1"/>
        <v>0</v>
      </c>
    </row>
    <row r="20" spans="1:11" ht="15" x14ac:dyDescent="0.35">
      <c r="A20" s="35" t="s">
        <v>44</v>
      </c>
      <c r="B20" s="36" t="s">
        <v>11</v>
      </c>
      <c r="C20" s="153">
        <f t="shared" si="8"/>
        <v>0</v>
      </c>
      <c r="D20" s="228"/>
      <c r="E20" s="228"/>
      <c r="F20" s="38"/>
      <c r="G20" s="38"/>
      <c r="H20" s="38"/>
      <c r="I20" s="246">
        <f t="shared" si="2"/>
        <v>0</v>
      </c>
      <c r="J20" s="247">
        <f t="shared" si="3"/>
        <v>0</v>
      </c>
      <c r="K20" s="57">
        <f t="shared" si="1"/>
        <v>0</v>
      </c>
    </row>
    <row r="21" spans="1:11" x14ac:dyDescent="0.4">
      <c r="A21" s="155">
        <v>4</v>
      </c>
      <c r="B21" s="156" t="s">
        <v>12</v>
      </c>
      <c r="C21" s="157">
        <f>+SUM(C22:C36)</f>
        <v>0</v>
      </c>
      <c r="D21" s="210">
        <f>+SUM(D22:D36)</f>
        <v>0</v>
      </c>
      <c r="E21" s="289">
        <f>+SUM(E22:E36)</f>
        <v>0</v>
      </c>
      <c r="F21" s="210">
        <f>+SUM(F22:F36)</f>
        <v>0</v>
      </c>
      <c r="G21" s="210">
        <f>+SUM(G22:G36)</f>
        <v>0</v>
      </c>
      <c r="H21" s="210">
        <f t="shared" ref="H21" si="9">+SUM(H22:H36)</f>
        <v>0</v>
      </c>
      <c r="I21" s="289">
        <f t="shared" si="2"/>
        <v>0</v>
      </c>
      <c r="J21" s="290">
        <f t="shared" si="3"/>
        <v>0</v>
      </c>
      <c r="K21" s="291">
        <f t="shared" si="1"/>
        <v>0</v>
      </c>
    </row>
    <row r="22" spans="1:11" ht="15" x14ac:dyDescent="0.35">
      <c r="A22" s="34" t="s">
        <v>45</v>
      </c>
      <c r="B22" s="29" t="s">
        <v>13</v>
      </c>
      <c r="C22" s="148">
        <f t="shared" ref="C22:C36" si="10">+SUM(D22:H22)</f>
        <v>0</v>
      </c>
      <c r="D22" s="150"/>
      <c r="E22" s="150"/>
      <c r="F22" s="31"/>
      <c r="G22" s="31"/>
      <c r="H22" s="31"/>
      <c r="I22" s="244">
        <f t="shared" si="2"/>
        <v>0</v>
      </c>
      <c r="J22" s="245">
        <f t="shared" si="3"/>
        <v>0</v>
      </c>
      <c r="K22" s="51">
        <f t="shared" si="1"/>
        <v>0</v>
      </c>
    </row>
    <row r="23" spans="1:11" ht="15" x14ac:dyDescent="0.35">
      <c r="A23" s="34" t="s">
        <v>46</v>
      </c>
      <c r="B23" s="29" t="s">
        <v>14</v>
      </c>
      <c r="C23" s="148">
        <f t="shared" si="10"/>
        <v>0</v>
      </c>
      <c r="D23" s="150"/>
      <c r="E23" s="150"/>
      <c r="F23" s="31"/>
      <c r="G23" s="31"/>
      <c r="H23" s="31"/>
      <c r="I23" s="244">
        <f t="shared" si="2"/>
        <v>0</v>
      </c>
      <c r="J23" s="245">
        <f t="shared" si="3"/>
        <v>0</v>
      </c>
      <c r="K23" s="51">
        <f t="shared" si="1"/>
        <v>0</v>
      </c>
    </row>
    <row r="24" spans="1:11" ht="15" x14ac:dyDescent="0.35">
      <c r="A24" s="34" t="s">
        <v>47</v>
      </c>
      <c r="B24" s="29" t="s">
        <v>93</v>
      </c>
      <c r="C24" s="148">
        <f t="shared" si="10"/>
        <v>0</v>
      </c>
      <c r="D24" s="150"/>
      <c r="E24" s="150"/>
      <c r="F24" s="31"/>
      <c r="G24" s="31"/>
      <c r="H24" s="31"/>
      <c r="I24" s="244">
        <f t="shared" si="2"/>
        <v>0</v>
      </c>
      <c r="J24" s="245">
        <f t="shared" si="3"/>
        <v>0</v>
      </c>
      <c r="K24" s="51">
        <f t="shared" si="1"/>
        <v>0</v>
      </c>
    </row>
    <row r="25" spans="1:11" ht="15" x14ac:dyDescent="0.35">
      <c r="A25" s="34" t="s">
        <v>48</v>
      </c>
      <c r="B25" s="29" t="s">
        <v>15</v>
      </c>
      <c r="C25" s="148">
        <f t="shared" si="10"/>
        <v>0</v>
      </c>
      <c r="D25" s="150"/>
      <c r="E25" s="150"/>
      <c r="F25" s="31"/>
      <c r="G25" s="31"/>
      <c r="H25" s="31"/>
      <c r="I25" s="244">
        <f t="shared" si="2"/>
        <v>0</v>
      </c>
      <c r="J25" s="245">
        <f t="shared" si="3"/>
        <v>0</v>
      </c>
      <c r="K25" s="51">
        <f t="shared" si="1"/>
        <v>0</v>
      </c>
    </row>
    <row r="26" spans="1:11" ht="15" x14ac:dyDescent="0.35">
      <c r="A26" s="34" t="s">
        <v>49</v>
      </c>
      <c r="B26" s="29" t="s">
        <v>16</v>
      </c>
      <c r="C26" s="148">
        <f t="shared" si="10"/>
        <v>0</v>
      </c>
      <c r="D26" s="150"/>
      <c r="E26" s="150"/>
      <c r="F26" s="31"/>
      <c r="G26" s="31"/>
      <c r="H26" s="31"/>
      <c r="I26" s="244">
        <f t="shared" si="2"/>
        <v>0</v>
      </c>
      <c r="J26" s="245">
        <f t="shared" si="3"/>
        <v>0</v>
      </c>
      <c r="K26" s="51">
        <f t="shared" si="1"/>
        <v>0</v>
      </c>
    </row>
    <row r="27" spans="1:11" ht="15" x14ac:dyDescent="0.35">
      <c r="A27" s="34" t="s">
        <v>50</v>
      </c>
      <c r="B27" s="29" t="s">
        <v>17</v>
      </c>
      <c r="C27" s="148">
        <f t="shared" si="10"/>
        <v>0</v>
      </c>
      <c r="D27" s="150"/>
      <c r="E27" s="150"/>
      <c r="F27" s="31"/>
      <c r="G27" s="31"/>
      <c r="H27" s="31"/>
      <c r="I27" s="244">
        <f t="shared" si="2"/>
        <v>0</v>
      </c>
      <c r="J27" s="245">
        <f t="shared" si="3"/>
        <v>0</v>
      </c>
      <c r="K27" s="51">
        <f t="shared" si="1"/>
        <v>0</v>
      </c>
    </row>
    <row r="28" spans="1:11" ht="15" x14ac:dyDescent="0.35">
      <c r="A28" s="34" t="s">
        <v>51</v>
      </c>
      <c r="B28" s="29" t="s">
        <v>18</v>
      </c>
      <c r="C28" s="148">
        <f t="shared" si="10"/>
        <v>0</v>
      </c>
      <c r="D28" s="150"/>
      <c r="E28" s="150"/>
      <c r="F28" s="31"/>
      <c r="G28" s="31"/>
      <c r="H28" s="31"/>
      <c r="I28" s="244">
        <f t="shared" si="2"/>
        <v>0</v>
      </c>
      <c r="J28" s="245">
        <f t="shared" si="3"/>
        <v>0</v>
      </c>
      <c r="K28" s="51">
        <f t="shared" si="1"/>
        <v>0</v>
      </c>
    </row>
    <row r="29" spans="1:11" ht="15" x14ac:dyDescent="0.35">
      <c r="A29" s="34" t="s">
        <v>52</v>
      </c>
      <c r="B29" s="29" t="s">
        <v>94</v>
      </c>
      <c r="C29" s="148">
        <f t="shared" si="10"/>
        <v>0</v>
      </c>
      <c r="D29" s="150"/>
      <c r="E29" s="150"/>
      <c r="F29" s="31"/>
      <c r="G29" s="31"/>
      <c r="H29" s="31"/>
      <c r="I29" s="244">
        <f t="shared" si="2"/>
        <v>0</v>
      </c>
      <c r="J29" s="245">
        <f t="shared" si="3"/>
        <v>0</v>
      </c>
      <c r="K29" s="51">
        <f t="shared" si="1"/>
        <v>0</v>
      </c>
    </row>
    <row r="30" spans="1:11" ht="15" x14ac:dyDescent="0.35">
      <c r="A30" s="34" t="s">
        <v>53</v>
      </c>
      <c r="B30" s="29" t="s">
        <v>19</v>
      </c>
      <c r="C30" s="148">
        <f t="shared" si="10"/>
        <v>0</v>
      </c>
      <c r="D30" s="150"/>
      <c r="E30" s="150"/>
      <c r="F30" s="31"/>
      <c r="G30" s="31"/>
      <c r="H30" s="31"/>
      <c r="I30" s="244">
        <f t="shared" si="2"/>
        <v>0</v>
      </c>
      <c r="J30" s="245">
        <f t="shared" si="3"/>
        <v>0</v>
      </c>
      <c r="K30" s="51">
        <f t="shared" si="1"/>
        <v>0</v>
      </c>
    </row>
    <row r="31" spans="1:11" ht="30" x14ac:dyDescent="0.35">
      <c r="A31" s="34" t="s">
        <v>54</v>
      </c>
      <c r="B31" s="29" t="s">
        <v>90</v>
      </c>
      <c r="C31" s="148">
        <f t="shared" si="10"/>
        <v>0</v>
      </c>
      <c r="D31" s="150"/>
      <c r="E31" s="150"/>
      <c r="F31" s="31"/>
      <c r="G31" s="31"/>
      <c r="H31" s="31"/>
      <c r="I31" s="244">
        <f>+D31+E31+F31</f>
        <v>0</v>
      </c>
      <c r="J31" s="245">
        <f t="shared" si="3"/>
        <v>0</v>
      </c>
      <c r="K31" s="51">
        <f t="shared" si="1"/>
        <v>0</v>
      </c>
    </row>
    <row r="32" spans="1:11" ht="30" x14ac:dyDescent="0.35">
      <c r="A32" s="34" t="s">
        <v>55</v>
      </c>
      <c r="B32" s="29" t="s">
        <v>20</v>
      </c>
      <c r="C32" s="148">
        <f t="shared" si="10"/>
        <v>0</v>
      </c>
      <c r="D32" s="150"/>
      <c r="E32" s="150"/>
      <c r="F32" s="31"/>
      <c r="G32" s="31"/>
      <c r="H32" s="31"/>
      <c r="I32" s="244">
        <f t="shared" si="2"/>
        <v>0</v>
      </c>
      <c r="J32" s="245">
        <f t="shared" si="3"/>
        <v>0</v>
      </c>
      <c r="K32" s="51">
        <f t="shared" si="1"/>
        <v>0</v>
      </c>
    </row>
    <row r="33" spans="1:11" ht="30" x14ac:dyDescent="0.35">
      <c r="A33" s="34" t="s">
        <v>56</v>
      </c>
      <c r="B33" s="29" t="s">
        <v>95</v>
      </c>
      <c r="C33" s="148">
        <f t="shared" si="10"/>
        <v>0</v>
      </c>
      <c r="D33" s="150"/>
      <c r="E33" s="150"/>
      <c r="F33" s="31"/>
      <c r="G33" s="31"/>
      <c r="H33" s="31"/>
      <c r="I33" s="244">
        <f t="shared" si="2"/>
        <v>0</v>
      </c>
      <c r="J33" s="245">
        <f t="shared" si="3"/>
        <v>0</v>
      </c>
      <c r="K33" s="51">
        <f t="shared" si="1"/>
        <v>0</v>
      </c>
    </row>
    <row r="34" spans="1:11" ht="30" x14ac:dyDescent="0.35">
      <c r="A34" s="34" t="s">
        <v>57</v>
      </c>
      <c r="B34" s="29" t="s">
        <v>96</v>
      </c>
      <c r="C34" s="148">
        <f t="shared" si="10"/>
        <v>0</v>
      </c>
      <c r="D34" s="150"/>
      <c r="E34" s="150"/>
      <c r="F34" s="31"/>
      <c r="G34" s="31"/>
      <c r="H34" s="31"/>
      <c r="I34" s="244">
        <f t="shared" si="2"/>
        <v>0</v>
      </c>
      <c r="J34" s="245">
        <f t="shared" si="3"/>
        <v>0</v>
      </c>
      <c r="K34" s="51">
        <f t="shared" si="1"/>
        <v>0</v>
      </c>
    </row>
    <row r="35" spans="1:11" ht="30" x14ac:dyDescent="0.35">
      <c r="A35" s="34" t="s">
        <v>58</v>
      </c>
      <c r="B35" s="29" t="s">
        <v>21</v>
      </c>
      <c r="C35" s="148">
        <f t="shared" si="10"/>
        <v>0</v>
      </c>
      <c r="D35" s="150"/>
      <c r="E35" s="150"/>
      <c r="F35" s="31"/>
      <c r="G35" s="31"/>
      <c r="H35" s="31"/>
      <c r="I35" s="244">
        <f t="shared" si="2"/>
        <v>0</v>
      </c>
      <c r="J35" s="245">
        <f t="shared" si="3"/>
        <v>0</v>
      </c>
      <c r="K35" s="51">
        <f t="shared" si="1"/>
        <v>0</v>
      </c>
    </row>
    <row r="36" spans="1:11" ht="30" x14ac:dyDescent="0.35">
      <c r="A36" s="35" t="s">
        <v>59</v>
      </c>
      <c r="B36" s="36" t="s">
        <v>97</v>
      </c>
      <c r="C36" s="153">
        <f t="shared" si="10"/>
        <v>0</v>
      </c>
      <c r="D36" s="228"/>
      <c r="E36" s="228"/>
      <c r="F36" s="38"/>
      <c r="G36" s="38"/>
      <c r="H36" s="38"/>
      <c r="I36" s="246">
        <f t="shared" si="2"/>
        <v>0</v>
      </c>
      <c r="J36" s="247">
        <f t="shared" si="3"/>
        <v>0</v>
      </c>
      <c r="K36" s="57">
        <f t="shared" si="1"/>
        <v>0</v>
      </c>
    </row>
    <row r="37" spans="1:11" x14ac:dyDescent="0.4">
      <c r="A37" s="155">
        <v>5</v>
      </c>
      <c r="B37" s="156" t="s">
        <v>22</v>
      </c>
      <c r="C37" s="157">
        <f>+SUM(C38:C45)</f>
        <v>0</v>
      </c>
      <c r="D37" s="210">
        <f>+SUM(D38:D45)</f>
        <v>0</v>
      </c>
      <c r="E37" s="289">
        <f>+SUM(E38:E45)</f>
        <v>0</v>
      </c>
      <c r="F37" s="210">
        <f>+SUM(F38:F45)</f>
        <v>0</v>
      </c>
      <c r="G37" s="210">
        <f>+SUM(G38:G45)</f>
        <v>0</v>
      </c>
      <c r="H37" s="210">
        <f t="shared" ref="H37" si="11">+SUM(H38:H45)</f>
        <v>0</v>
      </c>
      <c r="I37" s="289">
        <f t="shared" si="2"/>
        <v>0</v>
      </c>
      <c r="J37" s="290">
        <f t="shared" si="3"/>
        <v>0</v>
      </c>
      <c r="K37" s="291">
        <f t="shared" si="1"/>
        <v>0</v>
      </c>
    </row>
    <row r="38" spans="1:11" ht="15" x14ac:dyDescent="0.35">
      <c r="A38" s="34" t="s">
        <v>60</v>
      </c>
      <c r="B38" s="29" t="s">
        <v>23</v>
      </c>
      <c r="C38" s="148">
        <f t="shared" ref="C38:C45" si="12">+SUM(D38:H38)</f>
        <v>0</v>
      </c>
      <c r="D38" s="31"/>
      <c r="E38" s="150"/>
      <c r="F38" s="31"/>
      <c r="G38" s="31"/>
      <c r="H38" s="31"/>
      <c r="I38" s="244">
        <f t="shared" si="2"/>
        <v>0</v>
      </c>
      <c r="J38" s="245">
        <f t="shared" si="3"/>
        <v>0</v>
      </c>
      <c r="K38" s="51">
        <f t="shared" si="1"/>
        <v>0</v>
      </c>
    </row>
    <row r="39" spans="1:11" ht="15" x14ac:dyDescent="0.35">
      <c r="A39" s="34" t="s">
        <v>61</v>
      </c>
      <c r="B39" s="29" t="s">
        <v>24</v>
      </c>
      <c r="C39" s="148">
        <f t="shared" si="12"/>
        <v>0</v>
      </c>
      <c r="D39" s="31"/>
      <c r="E39" s="150"/>
      <c r="F39" s="31"/>
      <c r="G39" s="31"/>
      <c r="H39" s="31"/>
      <c r="I39" s="244">
        <f t="shared" si="2"/>
        <v>0</v>
      </c>
      <c r="J39" s="245">
        <f t="shared" si="3"/>
        <v>0</v>
      </c>
      <c r="K39" s="51">
        <f t="shared" ref="K39:K71" si="13">+C39-SUM(D39:H39)</f>
        <v>0</v>
      </c>
    </row>
    <row r="40" spans="1:11" ht="15" x14ac:dyDescent="0.35">
      <c r="A40" s="34" t="s">
        <v>62</v>
      </c>
      <c r="B40" s="29" t="s">
        <v>25</v>
      </c>
      <c r="C40" s="148">
        <f t="shared" si="12"/>
        <v>0</v>
      </c>
      <c r="D40" s="31"/>
      <c r="E40" s="150"/>
      <c r="F40" s="31"/>
      <c r="G40" s="31"/>
      <c r="H40" s="31"/>
      <c r="I40" s="244">
        <f t="shared" si="2"/>
        <v>0</v>
      </c>
      <c r="J40" s="245">
        <f t="shared" si="3"/>
        <v>0</v>
      </c>
      <c r="K40" s="51">
        <f t="shared" si="13"/>
        <v>0</v>
      </c>
    </row>
    <row r="41" spans="1:11" ht="15" x14ac:dyDescent="0.35">
      <c r="A41" s="34" t="s">
        <v>63</v>
      </c>
      <c r="B41" s="29" t="s">
        <v>26</v>
      </c>
      <c r="C41" s="148">
        <f t="shared" si="12"/>
        <v>0</v>
      </c>
      <c r="D41" s="31"/>
      <c r="E41" s="150"/>
      <c r="F41" s="31"/>
      <c r="G41" s="31"/>
      <c r="H41" s="31"/>
      <c r="I41" s="244">
        <f t="shared" si="2"/>
        <v>0</v>
      </c>
      <c r="J41" s="245">
        <f t="shared" si="3"/>
        <v>0</v>
      </c>
      <c r="K41" s="51">
        <f t="shared" si="13"/>
        <v>0</v>
      </c>
    </row>
    <row r="42" spans="1:11" ht="15" x14ac:dyDescent="0.35">
      <c r="A42" s="34" t="s">
        <v>64</v>
      </c>
      <c r="B42" s="29" t="s">
        <v>27</v>
      </c>
      <c r="C42" s="148">
        <f t="shared" si="12"/>
        <v>0</v>
      </c>
      <c r="D42" s="31"/>
      <c r="E42" s="150"/>
      <c r="F42" s="31"/>
      <c r="G42" s="31"/>
      <c r="H42" s="31"/>
      <c r="I42" s="244">
        <f t="shared" si="2"/>
        <v>0</v>
      </c>
      <c r="J42" s="245">
        <f t="shared" si="3"/>
        <v>0</v>
      </c>
      <c r="K42" s="51">
        <f t="shared" si="13"/>
        <v>0</v>
      </c>
    </row>
    <row r="43" spans="1:11" ht="15" x14ac:dyDescent="0.35">
      <c r="A43" s="34" t="s">
        <v>65</v>
      </c>
      <c r="B43" s="29" t="s">
        <v>28</v>
      </c>
      <c r="C43" s="148">
        <f t="shared" si="12"/>
        <v>0</v>
      </c>
      <c r="D43" s="31"/>
      <c r="E43" s="150"/>
      <c r="F43" s="31"/>
      <c r="G43" s="31"/>
      <c r="H43" s="31"/>
      <c r="I43" s="244">
        <f t="shared" si="2"/>
        <v>0</v>
      </c>
      <c r="J43" s="245">
        <f t="shared" si="3"/>
        <v>0</v>
      </c>
      <c r="K43" s="51">
        <f t="shared" si="13"/>
        <v>0</v>
      </c>
    </row>
    <row r="44" spans="1:11" ht="15" x14ac:dyDescent="0.35">
      <c r="A44" s="34" t="s">
        <v>66</v>
      </c>
      <c r="B44" s="29" t="s">
        <v>29</v>
      </c>
      <c r="C44" s="148">
        <f t="shared" si="12"/>
        <v>0</v>
      </c>
      <c r="D44" s="31"/>
      <c r="E44" s="150"/>
      <c r="F44" s="31"/>
      <c r="G44" s="31"/>
      <c r="H44" s="31"/>
      <c r="I44" s="244">
        <f t="shared" si="2"/>
        <v>0</v>
      </c>
      <c r="J44" s="245">
        <f t="shared" si="3"/>
        <v>0</v>
      </c>
      <c r="K44" s="51">
        <f t="shared" si="13"/>
        <v>0</v>
      </c>
    </row>
    <row r="45" spans="1:11" ht="15" customHeight="1" x14ac:dyDescent="0.35">
      <c r="A45" s="35" t="s">
        <v>67</v>
      </c>
      <c r="B45" s="36" t="s">
        <v>30</v>
      </c>
      <c r="C45" s="153">
        <f t="shared" si="12"/>
        <v>0</v>
      </c>
      <c r="D45" s="38"/>
      <c r="E45" s="228"/>
      <c r="F45" s="38"/>
      <c r="G45" s="38"/>
      <c r="H45" s="38"/>
      <c r="I45" s="246">
        <f t="shared" si="2"/>
        <v>0</v>
      </c>
      <c r="J45" s="247">
        <f t="shared" si="3"/>
        <v>0</v>
      </c>
      <c r="K45" s="57">
        <f t="shared" si="13"/>
        <v>0</v>
      </c>
    </row>
    <row r="46" spans="1:11" ht="15" customHeight="1" x14ac:dyDescent="0.4">
      <c r="A46" s="159">
        <v>6</v>
      </c>
      <c r="B46" s="156" t="s">
        <v>89</v>
      </c>
      <c r="C46" s="157">
        <f>+SUM(C47:C55)</f>
        <v>0</v>
      </c>
      <c r="D46" s="210">
        <f>+SUM(D47:D55)</f>
        <v>0</v>
      </c>
      <c r="E46" s="289">
        <f>+SUM(E47:E55)</f>
        <v>0</v>
      </c>
      <c r="F46" s="210">
        <f>+SUM(F47:F55)</f>
        <v>0</v>
      </c>
      <c r="G46" s="210">
        <f>+SUM(G47:G55)</f>
        <v>0</v>
      </c>
      <c r="H46" s="210">
        <f t="shared" ref="H46" si="14">+SUM(H47:H55)</f>
        <v>0</v>
      </c>
      <c r="I46" s="289">
        <f t="shared" si="2"/>
        <v>0</v>
      </c>
      <c r="J46" s="290">
        <f t="shared" si="3"/>
        <v>0</v>
      </c>
      <c r="K46" s="291">
        <f t="shared" si="13"/>
        <v>0</v>
      </c>
    </row>
    <row r="47" spans="1:11" ht="15" x14ac:dyDescent="0.35">
      <c r="A47" s="34" t="s">
        <v>68</v>
      </c>
      <c r="B47" s="29" t="s">
        <v>31</v>
      </c>
      <c r="C47" s="148">
        <f t="shared" ref="C47:C55" si="15">+SUM(D47:H47)</f>
        <v>0</v>
      </c>
      <c r="D47" s="31"/>
      <c r="E47" s="150"/>
      <c r="F47" s="31"/>
      <c r="G47" s="31"/>
      <c r="H47" s="31"/>
      <c r="I47" s="244">
        <f t="shared" si="2"/>
        <v>0</v>
      </c>
      <c r="J47" s="245">
        <f t="shared" si="3"/>
        <v>0</v>
      </c>
      <c r="K47" s="51">
        <f t="shared" si="13"/>
        <v>0</v>
      </c>
    </row>
    <row r="48" spans="1:11" ht="15" x14ac:dyDescent="0.35">
      <c r="A48" s="34" t="s">
        <v>69</v>
      </c>
      <c r="B48" s="29" t="s">
        <v>32</v>
      </c>
      <c r="C48" s="148">
        <f t="shared" si="15"/>
        <v>0</v>
      </c>
      <c r="D48" s="31"/>
      <c r="E48" s="150"/>
      <c r="F48" s="31"/>
      <c r="G48" s="31"/>
      <c r="H48" s="31"/>
      <c r="I48" s="244">
        <f t="shared" si="2"/>
        <v>0</v>
      </c>
      <c r="J48" s="245">
        <f t="shared" si="3"/>
        <v>0</v>
      </c>
      <c r="K48" s="51">
        <f t="shared" si="13"/>
        <v>0</v>
      </c>
    </row>
    <row r="49" spans="1:11" ht="15" x14ac:dyDescent="0.35">
      <c r="A49" s="34" t="s">
        <v>70</v>
      </c>
      <c r="B49" s="29" t="s">
        <v>33</v>
      </c>
      <c r="C49" s="148">
        <f t="shared" si="15"/>
        <v>0</v>
      </c>
      <c r="D49" s="31"/>
      <c r="E49" s="150"/>
      <c r="F49" s="31"/>
      <c r="G49" s="31"/>
      <c r="H49" s="31"/>
      <c r="I49" s="244">
        <f t="shared" si="2"/>
        <v>0</v>
      </c>
      <c r="J49" s="245">
        <f t="shared" si="3"/>
        <v>0</v>
      </c>
      <c r="K49" s="51">
        <f t="shared" si="13"/>
        <v>0</v>
      </c>
    </row>
    <row r="50" spans="1:11" ht="15" x14ac:dyDescent="0.35">
      <c r="A50" s="34" t="s">
        <v>71</v>
      </c>
      <c r="B50" s="29" t="s">
        <v>98</v>
      </c>
      <c r="C50" s="148">
        <f t="shared" si="15"/>
        <v>0</v>
      </c>
      <c r="D50" s="31"/>
      <c r="E50" s="150"/>
      <c r="F50" s="31"/>
      <c r="G50" s="31"/>
      <c r="H50" s="31"/>
      <c r="I50" s="244">
        <f t="shared" si="2"/>
        <v>0</v>
      </c>
      <c r="J50" s="245">
        <f t="shared" si="3"/>
        <v>0</v>
      </c>
      <c r="K50" s="51">
        <f t="shared" si="13"/>
        <v>0</v>
      </c>
    </row>
    <row r="51" spans="1:11" ht="15" x14ac:dyDescent="0.35">
      <c r="A51" s="34" t="s">
        <v>72</v>
      </c>
      <c r="B51" s="29" t="s">
        <v>34</v>
      </c>
      <c r="C51" s="148">
        <f t="shared" si="15"/>
        <v>0</v>
      </c>
      <c r="D51" s="31"/>
      <c r="E51" s="150"/>
      <c r="F51" s="31"/>
      <c r="G51" s="31"/>
      <c r="H51" s="31"/>
      <c r="I51" s="244">
        <f t="shared" si="2"/>
        <v>0</v>
      </c>
      <c r="J51" s="245">
        <f t="shared" si="3"/>
        <v>0</v>
      </c>
      <c r="K51" s="51">
        <f t="shared" si="13"/>
        <v>0</v>
      </c>
    </row>
    <row r="52" spans="1:11" ht="15" x14ac:dyDescent="0.35">
      <c r="A52" s="34" t="s">
        <v>73</v>
      </c>
      <c r="B52" s="29" t="s">
        <v>99</v>
      </c>
      <c r="C52" s="148">
        <f t="shared" si="15"/>
        <v>0</v>
      </c>
      <c r="D52" s="31"/>
      <c r="E52" s="150"/>
      <c r="F52" s="31"/>
      <c r="G52" s="31"/>
      <c r="H52" s="31"/>
      <c r="I52" s="244">
        <f t="shared" si="2"/>
        <v>0</v>
      </c>
      <c r="J52" s="245">
        <f t="shared" si="3"/>
        <v>0</v>
      </c>
      <c r="K52" s="51">
        <f t="shared" si="13"/>
        <v>0</v>
      </c>
    </row>
    <row r="53" spans="1:11" ht="15" x14ac:dyDescent="0.35">
      <c r="A53" s="34" t="s">
        <v>74</v>
      </c>
      <c r="B53" s="29" t="s">
        <v>35</v>
      </c>
      <c r="C53" s="148">
        <f t="shared" si="15"/>
        <v>0</v>
      </c>
      <c r="D53" s="31"/>
      <c r="E53" s="150"/>
      <c r="F53" s="31"/>
      <c r="G53" s="31"/>
      <c r="H53" s="31"/>
      <c r="I53" s="244">
        <f t="shared" si="2"/>
        <v>0</v>
      </c>
      <c r="J53" s="245">
        <f t="shared" si="3"/>
        <v>0</v>
      </c>
      <c r="K53" s="51">
        <f t="shared" si="13"/>
        <v>0</v>
      </c>
    </row>
    <row r="54" spans="1:11" ht="15" x14ac:dyDescent="0.35">
      <c r="A54" s="34" t="s">
        <v>75</v>
      </c>
      <c r="B54" s="29" t="s">
        <v>36</v>
      </c>
      <c r="C54" s="148">
        <f t="shared" si="15"/>
        <v>0</v>
      </c>
      <c r="D54" s="31"/>
      <c r="E54" s="150"/>
      <c r="F54" s="31"/>
      <c r="G54" s="31"/>
      <c r="H54" s="31"/>
      <c r="I54" s="244">
        <f t="shared" si="2"/>
        <v>0</v>
      </c>
      <c r="J54" s="245">
        <f t="shared" si="3"/>
        <v>0</v>
      </c>
      <c r="K54" s="51">
        <f t="shared" si="13"/>
        <v>0</v>
      </c>
    </row>
    <row r="55" spans="1:11" ht="15" x14ac:dyDescent="0.35">
      <c r="A55" s="34" t="s">
        <v>76</v>
      </c>
      <c r="B55" s="29" t="s">
        <v>100</v>
      </c>
      <c r="C55" s="148">
        <f t="shared" si="15"/>
        <v>0</v>
      </c>
      <c r="D55" s="38"/>
      <c r="E55" s="228"/>
      <c r="F55" s="38"/>
      <c r="G55" s="38"/>
      <c r="H55" s="38"/>
      <c r="I55" s="246">
        <f t="shared" si="2"/>
        <v>0</v>
      </c>
      <c r="J55" s="247">
        <f t="shared" si="3"/>
        <v>0</v>
      </c>
      <c r="K55" s="57">
        <f t="shared" si="13"/>
        <v>0</v>
      </c>
    </row>
    <row r="56" spans="1:11" x14ac:dyDescent="0.4">
      <c r="A56" s="262">
        <v>7</v>
      </c>
      <c r="B56" s="293" t="s">
        <v>77</v>
      </c>
      <c r="C56" s="290">
        <f t="shared" ref="C56:H56" si="16">+SUM(C57:C64)</f>
        <v>0</v>
      </c>
      <c r="D56" s="210">
        <f t="shared" si="16"/>
        <v>0</v>
      </c>
      <c r="E56" s="289">
        <f t="shared" si="16"/>
        <v>0</v>
      </c>
      <c r="F56" s="210">
        <f t="shared" si="16"/>
        <v>0</v>
      </c>
      <c r="G56" s="210">
        <f t="shared" si="16"/>
        <v>0</v>
      </c>
      <c r="H56" s="210">
        <f t="shared" si="16"/>
        <v>0</v>
      </c>
      <c r="I56" s="289">
        <f t="shared" si="2"/>
        <v>0</v>
      </c>
      <c r="J56" s="290">
        <f t="shared" si="3"/>
        <v>0</v>
      </c>
      <c r="K56" s="291">
        <f t="shared" si="13"/>
        <v>0</v>
      </c>
    </row>
    <row r="57" spans="1:11" ht="15" x14ac:dyDescent="0.35">
      <c r="A57" s="263" t="s">
        <v>78</v>
      </c>
      <c r="B57" s="50" t="s">
        <v>103</v>
      </c>
      <c r="C57" s="245">
        <f t="shared" ref="C57:C64" si="17">+SUM(D57:H57)</f>
        <v>0</v>
      </c>
      <c r="D57" s="31"/>
      <c r="E57" s="150"/>
      <c r="F57" s="31"/>
      <c r="G57" s="31"/>
      <c r="H57" s="31"/>
      <c r="I57" s="244">
        <f t="shared" si="2"/>
        <v>0</v>
      </c>
      <c r="J57" s="245">
        <f t="shared" si="3"/>
        <v>0</v>
      </c>
      <c r="K57" s="51">
        <f t="shared" si="13"/>
        <v>0</v>
      </c>
    </row>
    <row r="58" spans="1:11" ht="15" x14ac:dyDescent="0.35">
      <c r="A58" s="263" t="s">
        <v>79</v>
      </c>
      <c r="B58" s="50" t="s">
        <v>104</v>
      </c>
      <c r="C58" s="245">
        <f t="shared" si="17"/>
        <v>0</v>
      </c>
      <c r="D58" s="31"/>
      <c r="E58" s="150"/>
      <c r="F58" s="31"/>
      <c r="G58" s="31"/>
      <c r="H58" s="31"/>
      <c r="I58" s="244">
        <f t="shared" si="2"/>
        <v>0</v>
      </c>
      <c r="J58" s="245">
        <f t="shared" si="3"/>
        <v>0</v>
      </c>
      <c r="K58" s="51">
        <f t="shared" si="13"/>
        <v>0</v>
      </c>
    </row>
    <row r="59" spans="1:11" ht="15" x14ac:dyDescent="0.35">
      <c r="A59" s="263" t="s">
        <v>80</v>
      </c>
      <c r="B59" s="50" t="s">
        <v>166</v>
      </c>
      <c r="C59" s="245">
        <f t="shared" si="17"/>
        <v>0</v>
      </c>
      <c r="D59" s="31"/>
      <c r="E59" s="150"/>
      <c r="F59" s="31"/>
      <c r="G59" s="31"/>
      <c r="H59" s="31"/>
      <c r="I59" s="244">
        <f t="shared" si="2"/>
        <v>0</v>
      </c>
      <c r="J59" s="245">
        <f t="shared" si="3"/>
        <v>0</v>
      </c>
      <c r="K59" s="51">
        <f t="shared" si="13"/>
        <v>0</v>
      </c>
    </row>
    <row r="60" spans="1:11" ht="15" x14ac:dyDescent="0.35">
      <c r="A60" s="263" t="s">
        <v>81</v>
      </c>
      <c r="B60" s="50" t="s">
        <v>110</v>
      </c>
      <c r="C60" s="245">
        <f t="shared" si="17"/>
        <v>0</v>
      </c>
      <c r="D60" s="31"/>
      <c r="E60" s="150"/>
      <c r="F60" s="31"/>
      <c r="G60" s="31"/>
      <c r="H60" s="31"/>
      <c r="I60" s="244">
        <f t="shared" si="2"/>
        <v>0</v>
      </c>
      <c r="J60" s="245">
        <f t="shared" si="3"/>
        <v>0</v>
      </c>
      <c r="K60" s="51">
        <f t="shared" si="13"/>
        <v>0</v>
      </c>
    </row>
    <row r="61" spans="1:11" ht="15" x14ac:dyDescent="0.35">
      <c r="A61" s="263" t="s">
        <v>82</v>
      </c>
      <c r="B61" s="50" t="s">
        <v>111</v>
      </c>
      <c r="C61" s="245">
        <f t="shared" si="17"/>
        <v>0</v>
      </c>
      <c r="D61" s="31"/>
      <c r="E61" s="150"/>
      <c r="F61" s="31"/>
      <c r="G61" s="31"/>
      <c r="H61" s="31"/>
      <c r="I61" s="244">
        <f t="shared" si="2"/>
        <v>0</v>
      </c>
      <c r="J61" s="245">
        <f t="shared" si="3"/>
        <v>0</v>
      </c>
      <c r="K61" s="51">
        <f t="shared" si="13"/>
        <v>0</v>
      </c>
    </row>
    <row r="62" spans="1:11" ht="15" customHeight="1" x14ac:dyDescent="0.35">
      <c r="A62" s="263" t="s">
        <v>83</v>
      </c>
      <c r="B62" s="50" t="s">
        <v>270</v>
      </c>
      <c r="C62" s="245">
        <f t="shared" si="17"/>
        <v>0</v>
      </c>
      <c r="D62" s="31"/>
      <c r="E62" s="150"/>
      <c r="F62" s="31"/>
      <c r="G62" s="31"/>
      <c r="H62" s="31"/>
      <c r="I62" s="244">
        <f t="shared" si="2"/>
        <v>0</v>
      </c>
      <c r="J62" s="245">
        <f t="shared" si="3"/>
        <v>0</v>
      </c>
      <c r="K62" s="51">
        <f t="shared" si="13"/>
        <v>0</v>
      </c>
    </row>
    <row r="63" spans="1:11" ht="15" customHeight="1" x14ac:dyDescent="0.35">
      <c r="A63" s="263" t="s">
        <v>84</v>
      </c>
      <c r="B63" s="50" t="s">
        <v>160</v>
      </c>
      <c r="C63" s="245">
        <f t="shared" si="17"/>
        <v>0</v>
      </c>
      <c r="D63" s="31"/>
      <c r="E63" s="150"/>
      <c r="F63" s="31"/>
      <c r="G63" s="31"/>
      <c r="H63" s="31"/>
      <c r="I63" s="244">
        <f t="shared" si="2"/>
        <v>0</v>
      </c>
      <c r="J63" s="245">
        <f t="shared" si="3"/>
        <v>0</v>
      </c>
      <c r="K63" s="51">
        <f t="shared" si="13"/>
        <v>0</v>
      </c>
    </row>
    <row r="64" spans="1:11" ht="15" x14ac:dyDescent="0.35">
      <c r="A64" s="264" t="s">
        <v>159</v>
      </c>
      <c r="B64" s="300" t="s">
        <v>85</v>
      </c>
      <c r="C64" s="247">
        <f t="shared" si="17"/>
        <v>0</v>
      </c>
      <c r="D64" s="38"/>
      <c r="E64" s="228"/>
      <c r="F64" s="38"/>
      <c r="G64" s="38"/>
      <c r="H64" s="38"/>
      <c r="I64" s="246">
        <f t="shared" si="2"/>
        <v>0</v>
      </c>
      <c r="J64" s="247">
        <f t="shared" si="3"/>
        <v>0</v>
      </c>
      <c r="K64" s="57">
        <f t="shared" si="13"/>
        <v>0</v>
      </c>
    </row>
    <row r="65" spans="1:11" x14ac:dyDescent="0.4">
      <c r="A65" s="299">
        <v>8</v>
      </c>
      <c r="B65" s="261" t="s">
        <v>170</v>
      </c>
      <c r="C65" s="168">
        <f>+SUM(C66:C70)</f>
        <v>0</v>
      </c>
      <c r="D65" s="76">
        <f>+SUM(D66:D70)</f>
        <v>0</v>
      </c>
      <c r="E65" s="286">
        <f>+SUM(E66:E70)</f>
        <v>0</v>
      </c>
      <c r="F65" s="76">
        <f>+SUM(F66:F70)</f>
        <v>0</v>
      </c>
      <c r="G65" s="76">
        <f>+SUM(G66:G70)</f>
        <v>0</v>
      </c>
      <c r="H65" s="76">
        <f t="shared" ref="H65" si="18">+SUM(H66:H70)</f>
        <v>0</v>
      </c>
      <c r="I65" s="286">
        <f t="shared" si="2"/>
        <v>0</v>
      </c>
      <c r="J65" s="287">
        <f t="shared" si="3"/>
        <v>0</v>
      </c>
      <c r="K65" s="288">
        <f t="shared" si="13"/>
        <v>0</v>
      </c>
    </row>
    <row r="66" spans="1:11" ht="15" x14ac:dyDescent="0.35">
      <c r="A66" s="34" t="s">
        <v>86</v>
      </c>
      <c r="B66" s="29" t="s">
        <v>271</v>
      </c>
      <c r="C66" s="148">
        <f t="shared" ref="C66:C70" si="19">+SUM(D66:H66)</f>
        <v>0</v>
      </c>
      <c r="D66" s="150"/>
      <c r="E66" s="150"/>
      <c r="F66" s="31"/>
      <c r="G66" s="31"/>
      <c r="H66" s="31"/>
      <c r="I66" s="244">
        <f t="shared" si="2"/>
        <v>0</v>
      </c>
      <c r="J66" s="245">
        <f t="shared" si="3"/>
        <v>0</v>
      </c>
      <c r="K66" s="51">
        <f t="shared" si="13"/>
        <v>0</v>
      </c>
    </row>
    <row r="67" spans="1:11" ht="15" customHeight="1" x14ac:dyDescent="0.35">
      <c r="A67" s="34" t="s">
        <v>87</v>
      </c>
      <c r="B67" s="29" t="s">
        <v>163</v>
      </c>
      <c r="C67" s="148">
        <f t="shared" si="19"/>
        <v>0</v>
      </c>
      <c r="D67" s="31"/>
      <c r="E67" s="150"/>
      <c r="F67" s="31"/>
      <c r="G67" s="31"/>
      <c r="H67" s="31"/>
      <c r="I67" s="244">
        <f t="shared" si="2"/>
        <v>0</v>
      </c>
      <c r="J67" s="245">
        <f t="shared" si="3"/>
        <v>0</v>
      </c>
      <c r="K67" s="51">
        <f t="shared" si="13"/>
        <v>0</v>
      </c>
    </row>
    <row r="68" spans="1:11" ht="15" x14ac:dyDescent="0.35">
      <c r="A68" s="34" t="s">
        <v>88</v>
      </c>
      <c r="B68" s="29" t="s">
        <v>272</v>
      </c>
      <c r="C68" s="148">
        <f t="shared" si="19"/>
        <v>0</v>
      </c>
      <c r="D68" s="31"/>
      <c r="E68" s="150"/>
      <c r="F68" s="31"/>
      <c r="G68" s="31"/>
      <c r="H68" s="31"/>
      <c r="I68" s="244">
        <f t="shared" si="2"/>
        <v>0</v>
      </c>
      <c r="J68" s="245">
        <f t="shared" si="3"/>
        <v>0</v>
      </c>
      <c r="K68" s="51">
        <f t="shared" si="13"/>
        <v>0</v>
      </c>
    </row>
    <row r="69" spans="1:11" ht="15" x14ac:dyDescent="0.35">
      <c r="A69" s="34" t="s">
        <v>161</v>
      </c>
      <c r="B69" s="29" t="s">
        <v>164</v>
      </c>
      <c r="C69" s="148">
        <f t="shared" si="19"/>
        <v>0</v>
      </c>
      <c r="D69" s="31"/>
      <c r="E69" s="150"/>
      <c r="F69" s="31"/>
      <c r="G69" s="31"/>
      <c r="H69" s="31"/>
      <c r="I69" s="244">
        <f t="shared" si="2"/>
        <v>0</v>
      </c>
      <c r="J69" s="245">
        <f t="shared" si="3"/>
        <v>0</v>
      </c>
      <c r="K69" s="51">
        <f t="shared" si="13"/>
        <v>0</v>
      </c>
    </row>
    <row r="70" spans="1:11" ht="15.6" thickBot="1" x14ac:dyDescent="0.4">
      <c r="A70" s="253" t="s">
        <v>162</v>
      </c>
      <c r="B70" s="254" t="s">
        <v>273</v>
      </c>
      <c r="C70" s="255">
        <f t="shared" si="19"/>
        <v>0</v>
      </c>
      <c r="D70" s="256"/>
      <c r="E70" s="257"/>
      <c r="F70" s="256"/>
      <c r="G70" s="256"/>
      <c r="H70" s="256"/>
      <c r="I70" s="258">
        <f t="shared" si="2"/>
        <v>0</v>
      </c>
      <c r="J70" s="259">
        <f t="shared" si="3"/>
        <v>0</v>
      </c>
      <c r="K70" s="260">
        <f t="shared" si="13"/>
        <v>0</v>
      </c>
    </row>
    <row r="71" spans="1:11" ht="15" customHeight="1" x14ac:dyDescent="0.4">
      <c r="A71" s="459" t="s">
        <v>101</v>
      </c>
      <c r="B71" s="460"/>
      <c r="C71" s="251">
        <f t="shared" ref="C71:H71" si="20">+C7+C13+C16+C21+C37+C46+C56+C65</f>
        <v>0</v>
      </c>
      <c r="D71" s="252">
        <f t="shared" si="20"/>
        <v>0</v>
      </c>
      <c r="E71" s="248">
        <f t="shared" si="20"/>
        <v>0</v>
      </c>
      <c r="F71" s="248">
        <f t="shared" si="20"/>
        <v>0</v>
      </c>
      <c r="G71" s="248">
        <f t="shared" si="20"/>
        <v>0</v>
      </c>
      <c r="H71" s="248">
        <f t="shared" si="20"/>
        <v>0</v>
      </c>
      <c r="I71" s="248">
        <f t="shared" si="2"/>
        <v>0</v>
      </c>
      <c r="J71" s="248">
        <f t="shared" si="3"/>
        <v>0</v>
      </c>
      <c r="K71" s="152">
        <f t="shared" si="13"/>
        <v>0</v>
      </c>
    </row>
    <row r="72" spans="1:11" ht="15.6" thickBot="1" x14ac:dyDescent="0.4">
      <c r="A72" s="5" t="s">
        <v>311</v>
      </c>
      <c r="B72" s="182"/>
      <c r="C72" s="149">
        <f>+C71-Produzione!F6</f>
        <v>0</v>
      </c>
      <c r="D72" s="167"/>
      <c r="E72" s="30"/>
      <c r="F72" s="30"/>
      <c r="G72" s="30"/>
      <c r="H72" s="30"/>
      <c r="I72" s="30"/>
      <c r="J72" s="30"/>
      <c r="K72" s="152"/>
    </row>
    <row r="73" spans="1:11" ht="16.8" x14ac:dyDescent="0.4">
      <c r="A73" s="92" t="s">
        <v>176</v>
      </c>
      <c r="B73" s="8"/>
      <c r="C73" s="75"/>
      <c r="D73" s="75"/>
      <c r="E73" s="75"/>
      <c r="F73" s="75"/>
      <c r="G73" s="75"/>
      <c r="H73" s="75"/>
      <c r="I73" s="75"/>
      <c r="J73" s="75"/>
      <c r="K73" s="314"/>
    </row>
    <row r="74" spans="1:11" ht="15" x14ac:dyDescent="0.35">
      <c r="A74" s="46" t="s">
        <v>312</v>
      </c>
      <c r="B74" s="46"/>
      <c r="C74" s="163">
        <f>+Produzione!$D$80</f>
        <v>0</v>
      </c>
      <c r="D74" s="164">
        <f>Produzione!$D$75</f>
        <v>0</v>
      </c>
      <c r="E74" s="301">
        <f>+Produzione!$D$76</f>
        <v>0</v>
      </c>
      <c r="F74" s="164">
        <f>+Produzione!$D$77</f>
        <v>0</v>
      </c>
      <c r="G74" s="164">
        <f>+Produzione!D78</f>
        <v>0</v>
      </c>
      <c r="H74" s="164">
        <f>+Produzione!D79</f>
        <v>0</v>
      </c>
      <c r="I74" s="164">
        <f>+D74+E74+F74</f>
        <v>0</v>
      </c>
      <c r="J74" s="164">
        <f>+G74+H74</f>
        <v>0</v>
      </c>
      <c r="K74" s="315">
        <f>+C74-SUM(D74:H74)</f>
        <v>0</v>
      </c>
    </row>
    <row r="75" spans="1:11" ht="15" x14ac:dyDescent="0.35">
      <c r="A75" s="53" t="s">
        <v>171</v>
      </c>
      <c r="B75" s="53"/>
      <c r="C75" s="154">
        <f>+Produzione!E80</f>
        <v>0</v>
      </c>
      <c r="D75" s="37">
        <f>+Produzione!E75</f>
        <v>0</v>
      </c>
      <c r="E75" s="165">
        <f>+Produzione!E76</f>
        <v>0</v>
      </c>
      <c r="F75" s="37">
        <f>+Produzione!E77</f>
        <v>0</v>
      </c>
      <c r="G75" s="37">
        <f>+Produzione!E78</f>
        <v>0</v>
      </c>
      <c r="H75" s="37">
        <f>+Produzione!E79</f>
        <v>0</v>
      </c>
      <c r="I75" s="37">
        <f>+D75+E75+F75</f>
        <v>0</v>
      </c>
      <c r="J75" s="37">
        <f>+G75+H75</f>
        <v>0</v>
      </c>
      <c r="K75" s="298">
        <f>+C75-SUM(D75:H75)</f>
        <v>0</v>
      </c>
    </row>
    <row r="76" spans="1:11" ht="15" x14ac:dyDescent="0.35">
      <c r="A76" s="481" t="s">
        <v>198</v>
      </c>
      <c r="B76" s="482"/>
      <c r="C76" s="162">
        <f>+C71</f>
        <v>0</v>
      </c>
      <c r="D76" s="158">
        <f t="shared" ref="D76:H76" si="21">+D71</f>
        <v>0</v>
      </c>
      <c r="E76" s="30">
        <f t="shared" si="21"/>
        <v>0</v>
      </c>
      <c r="F76" s="30">
        <f t="shared" si="21"/>
        <v>0</v>
      </c>
      <c r="G76" s="30">
        <f t="shared" si="21"/>
        <v>0</v>
      </c>
      <c r="H76" s="30">
        <f t="shared" si="21"/>
        <v>0</v>
      </c>
      <c r="I76" s="30">
        <f t="shared" ref="I76:I77" si="22">+D76+E76+F76</f>
        <v>0</v>
      </c>
      <c r="J76" s="30">
        <f>+G76+H76</f>
        <v>0</v>
      </c>
      <c r="K76" s="297">
        <f>+C76-SUM(D76:H76)</f>
        <v>0</v>
      </c>
    </row>
    <row r="77" spans="1:11" ht="15.6" thickBot="1" x14ac:dyDescent="0.4">
      <c r="A77" s="447" t="s">
        <v>199</v>
      </c>
      <c r="B77" s="448"/>
      <c r="C77" s="160">
        <f>+C75-C76</f>
        <v>0</v>
      </c>
      <c r="D77" s="74">
        <f t="shared" ref="D77:H77" si="23">+D75-D71</f>
        <v>0</v>
      </c>
      <c r="E77" s="73">
        <f t="shared" si="23"/>
        <v>0</v>
      </c>
      <c r="F77" s="73">
        <f t="shared" si="23"/>
        <v>0</v>
      </c>
      <c r="G77" s="73">
        <f t="shared" si="23"/>
        <v>0</v>
      </c>
      <c r="H77" s="73">
        <f t="shared" si="23"/>
        <v>0</v>
      </c>
      <c r="I77" s="73">
        <f t="shared" si="22"/>
        <v>0</v>
      </c>
      <c r="J77" s="73">
        <f>+G77+H77</f>
        <v>0</v>
      </c>
      <c r="K77" s="316">
        <f>+C77-SUM(D77:H77)</f>
        <v>0</v>
      </c>
    </row>
    <row r="78" spans="1:11" ht="16.8" x14ac:dyDescent="0.4">
      <c r="A78" s="186" t="s">
        <v>200</v>
      </c>
      <c r="B78" s="169"/>
      <c r="C78" s="170" t="s">
        <v>91</v>
      </c>
      <c r="D78" s="171"/>
      <c r="E78" s="171"/>
      <c r="F78" s="171"/>
      <c r="G78" s="171"/>
      <c r="H78" s="171"/>
      <c r="I78" s="171"/>
      <c r="J78" s="171"/>
      <c r="K78" s="314"/>
    </row>
    <row r="79" spans="1:11" ht="15" x14ac:dyDescent="0.35">
      <c r="A79" s="46" t="s">
        <v>228</v>
      </c>
      <c r="B79" s="46"/>
      <c r="C79" s="162">
        <f>+C8+C9+C13+C17</f>
        <v>0</v>
      </c>
      <c r="D79" s="30"/>
      <c r="E79" s="30"/>
      <c r="F79" s="30"/>
      <c r="G79" s="30"/>
      <c r="H79" s="30"/>
      <c r="I79" s="30"/>
      <c r="J79" s="30"/>
      <c r="K79" s="296"/>
    </row>
    <row r="80" spans="1:11" ht="15" x14ac:dyDescent="0.35">
      <c r="A80" s="461" t="s">
        <v>112</v>
      </c>
      <c r="B80" s="462"/>
      <c r="C80" s="172"/>
      <c r="D80" s="30"/>
      <c r="E80" s="30"/>
      <c r="F80" s="30"/>
      <c r="G80" s="30"/>
      <c r="H80" s="30"/>
      <c r="I80" s="30"/>
      <c r="J80" s="30"/>
      <c r="K80" s="296"/>
    </row>
    <row r="81" spans="1:11" ht="15" x14ac:dyDescent="0.35">
      <c r="A81" s="5" t="s">
        <v>229</v>
      </c>
      <c r="B81" s="5"/>
      <c r="C81" s="149">
        <f>+C79-C80</f>
        <v>0</v>
      </c>
      <c r="D81" s="30"/>
      <c r="E81" s="30"/>
      <c r="F81" s="30"/>
      <c r="G81" s="30"/>
      <c r="H81" s="30"/>
      <c r="I81" s="30"/>
      <c r="J81" s="30"/>
      <c r="K81" s="296"/>
    </row>
    <row r="82" spans="1:11" ht="15" x14ac:dyDescent="0.35">
      <c r="A82" s="5" t="s">
        <v>167</v>
      </c>
      <c r="B82" s="5"/>
      <c r="C82" s="149">
        <f>+IF(C81&gt;C71*0.3,C71*0.3,+C81)</f>
        <v>0</v>
      </c>
      <c r="D82" s="30"/>
      <c r="E82" s="30"/>
      <c r="F82" s="30"/>
      <c r="G82" s="30"/>
      <c r="H82" s="30"/>
      <c r="I82" s="30"/>
      <c r="J82" s="30"/>
      <c r="K82" s="296"/>
    </row>
    <row r="83" spans="1:11" ht="15" x14ac:dyDescent="0.35">
      <c r="A83" s="173" t="s">
        <v>113</v>
      </c>
      <c r="B83" s="173"/>
      <c r="C83" s="174">
        <f>+IF(C82&lt;C81,+C82/C81,100%)</f>
        <v>1</v>
      </c>
      <c r="D83" s="30"/>
      <c r="E83" s="30"/>
      <c r="F83" s="30"/>
      <c r="G83" s="30"/>
      <c r="H83" s="30"/>
      <c r="I83" s="30"/>
      <c r="J83" s="30"/>
      <c r="K83" s="296"/>
    </row>
    <row r="84" spans="1:11" ht="15" x14ac:dyDescent="0.35">
      <c r="A84" s="469" t="s">
        <v>277</v>
      </c>
      <c r="B84" s="470"/>
      <c r="C84" s="175">
        <f>+C62</f>
        <v>0</v>
      </c>
      <c r="D84" s="30"/>
      <c r="E84" s="30"/>
      <c r="F84" s="30"/>
      <c r="G84" s="30"/>
      <c r="H84" s="30"/>
      <c r="I84" s="30"/>
      <c r="J84" s="30"/>
      <c r="K84" s="296"/>
    </row>
    <row r="85" spans="1:11" ht="15" x14ac:dyDescent="0.35">
      <c r="A85" s="46" t="s">
        <v>274</v>
      </c>
      <c r="B85" s="46"/>
      <c r="C85" s="162">
        <f>+C66+C68+C70</f>
        <v>0</v>
      </c>
      <c r="D85" s="30"/>
      <c r="E85" s="30"/>
      <c r="F85" s="30"/>
      <c r="G85" s="30"/>
      <c r="H85" s="30"/>
      <c r="I85" s="30"/>
      <c r="J85" s="30"/>
      <c r="K85" s="296"/>
    </row>
    <row r="86" spans="1:11" ht="15" x14ac:dyDescent="0.35">
      <c r="A86" s="5" t="s">
        <v>275</v>
      </c>
      <c r="B86" s="5"/>
      <c r="C86" s="149">
        <f>+C71*0.075</f>
        <v>0</v>
      </c>
      <c r="D86" s="30"/>
      <c r="E86" s="30"/>
      <c r="F86" s="30"/>
      <c r="G86" s="30"/>
      <c r="H86" s="30"/>
      <c r="I86" s="30"/>
      <c r="J86" s="30"/>
      <c r="K86" s="296"/>
    </row>
    <row r="87" spans="1:11" ht="15.6" thickBot="1" x14ac:dyDescent="0.4">
      <c r="A87" s="317" t="s">
        <v>276</v>
      </c>
      <c r="B87" s="317"/>
      <c r="C87" s="318">
        <f>+IF(C86&lt;C85,+C86/C85,100%)</f>
        <v>1</v>
      </c>
      <c r="D87" s="73"/>
      <c r="E87" s="73"/>
      <c r="F87" s="73"/>
      <c r="G87" s="73"/>
      <c r="H87" s="73"/>
      <c r="I87" s="73"/>
      <c r="J87" s="73"/>
      <c r="K87" s="316"/>
    </row>
    <row r="88" spans="1:11" ht="15.75" customHeight="1" x14ac:dyDescent="0.4">
      <c r="A88" s="474" t="s">
        <v>115</v>
      </c>
      <c r="B88" s="475"/>
      <c r="C88" s="475"/>
      <c r="D88" s="475"/>
      <c r="E88" s="475"/>
      <c r="F88" s="475"/>
      <c r="G88" s="475"/>
      <c r="H88" s="475"/>
      <c r="I88" s="475"/>
      <c r="J88" s="475"/>
      <c r="K88" s="476"/>
    </row>
    <row r="89" spans="1:11" ht="15.75" customHeight="1" x14ac:dyDescent="0.35">
      <c r="A89" s="310" t="s">
        <v>78</v>
      </c>
      <c r="B89" s="306" t="s">
        <v>103</v>
      </c>
      <c r="C89" s="307">
        <f t="shared" ref="C89" si="24">+C57</f>
        <v>0</v>
      </c>
      <c r="D89" s="307">
        <f t="shared" ref="D89:H90" si="25">+D57</f>
        <v>0</v>
      </c>
      <c r="E89" s="307">
        <f t="shared" si="25"/>
        <v>0</v>
      </c>
      <c r="F89" s="307">
        <f t="shared" si="25"/>
        <v>0</v>
      </c>
      <c r="G89" s="307">
        <f t="shared" si="25"/>
        <v>0</v>
      </c>
      <c r="H89" s="307">
        <f t="shared" si="25"/>
        <v>0</v>
      </c>
      <c r="I89" s="307">
        <f>+D89+E89+F89</f>
        <v>0</v>
      </c>
      <c r="J89" s="308">
        <f>+G89+H89</f>
        <v>0</v>
      </c>
      <c r="K89" s="48">
        <f t="shared" ref="K89:K103" si="26">+C89-SUM(D89:H89)</f>
        <v>0</v>
      </c>
    </row>
    <row r="90" spans="1:11" ht="15" x14ac:dyDescent="0.35">
      <c r="A90" s="179" t="s">
        <v>79</v>
      </c>
      <c r="B90" s="180" t="s">
        <v>104</v>
      </c>
      <c r="C90" s="178">
        <f t="shared" ref="C90" si="27">+C58</f>
        <v>0</v>
      </c>
      <c r="D90" s="178">
        <f t="shared" si="25"/>
        <v>0</v>
      </c>
      <c r="E90" s="178">
        <f t="shared" si="25"/>
        <v>0</v>
      </c>
      <c r="F90" s="178">
        <f t="shared" si="25"/>
        <v>0</v>
      </c>
      <c r="G90" s="178">
        <f t="shared" si="25"/>
        <v>0</v>
      </c>
      <c r="H90" s="178">
        <f t="shared" si="25"/>
        <v>0</v>
      </c>
      <c r="I90" s="178">
        <f t="shared" ref="I90:I103" si="28">+D90+E90+F90</f>
        <v>0</v>
      </c>
      <c r="J90" s="303">
        <f t="shared" ref="J90:J102" si="29">+G90+H90</f>
        <v>0</v>
      </c>
      <c r="K90" s="51">
        <f t="shared" si="26"/>
        <v>0</v>
      </c>
    </row>
    <row r="91" spans="1:11" ht="15" x14ac:dyDescent="0.35">
      <c r="A91" s="179" t="s">
        <v>81</v>
      </c>
      <c r="B91" s="180" t="s">
        <v>110</v>
      </c>
      <c r="C91" s="181">
        <f t="shared" ref="C91" si="30">+C60</f>
        <v>0</v>
      </c>
      <c r="D91" s="181">
        <f t="shared" ref="D91:H92" si="31">+D60</f>
        <v>0</v>
      </c>
      <c r="E91" s="181">
        <f t="shared" si="31"/>
        <v>0</v>
      </c>
      <c r="F91" s="181">
        <f t="shared" si="31"/>
        <v>0</v>
      </c>
      <c r="G91" s="181">
        <f t="shared" si="31"/>
        <v>0</v>
      </c>
      <c r="H91" s="181">
        <f t="shared" si="31"/>
        <v>0</v>
      </c>
      <c r="I91" s="178">
        <f t="shared" si="28"/>
        <v>0</v>
      </c>
      <c r="J91" s="303">
        <f t="shared" si="29"/>
        <v>0</v>
      </c>
      <c r="K91" s="51">
        <f t="shared" si="26"/>
        <v>0</v>
      </c>
    </row>
    <row r="92" spans="1:11" ht="15" x14ac:dyDescent="0.35">
      <c r="A92" s="179" t="s">
        <v>82</v>
      </c>
      <c r="B92" s="180" t="s">
        <v>111</v>
      </c>
      <c r="C92" s="181">
        <f t="shared" ref="C92" si="32">+C61</f>
        <v>0</v>
      </c>
      <c r="D92" s="181">
        <f t="shared" si="31"/>
        <v>0</v>
      </c>
      <c r="E92" s="181">
        <f t="shared" si="31"/>
        <v>0</v>
      </c>
      <c r="F92" s="181">
        <f t="shared" si="31"/>
        <v>0</v>
      </c>
      <c r="G92" s="181">
        <f t="shared" si="31"/>
        <v>0</v>
      </c>
      <c r="H92" s="181">
        <f t="shared" si="31"/>
        <v>0</v>
      </c>
      <c r="I92" s="178">
        <f t="shared" si="28"/>
        <v>0</v>
      </c>
      <c r="J92" s="303">
        <f t="shared" si="29"/>
        <v>0</v>
      </c>
      <c r="K92" s="51">
        <f t="shared" si="26"/>
        <v>0</v>
      </c>
    </row>
    <row r="93" spans="1:11" ht="15" x14ac:dyDescent="0.35">
      <c r="A93" s="179" t="s">
        <v>161</v>
      </c>
      <c r="B93" s="180" t="s">
        <v>164</v>
      </c>
      <c r="C93" s="181">
        <f t="shared" ref="C93" si="33">+C69</f>
        <v>0</v>
      </c>
      <c r="D93" s="181">
        <f t="shared" ref="D93:H93" si="34">+D69</f>
        <v>0</v>
      </c>
      <c r="E93" s="181">
        <f t="shared" si="34"/>
        <v>0</v>
      </c>
      <c r="F93" s="181">
        <f t="shared" si="34"/>
        <v>0</v>
      </c>
      <c r="G93" s="181">
        <f t="shared" si="34"/>
        <v>0</v>
      </c>
      <c r="H93" s="181">
        <f t="shared" si="34"/>
        <v>0</v>
      </c>
      <c r="I93" s="178">
        <f t="shared" si="28"/>
        <v>0</v>
      </c>
      <c r="J93" s="303">
        <f t="shared" si="29"/>
        <v>0</v>
      </c>
      <c r="K93" s="51">
        <f t="shared" si="26"/>
        <v>0</v>
      </c>
    </row>
    <row r="94" spans="1:11" ht="15.75" customHeight="1" x14ac:dyDescent="0.35">
      <c r="A94" s="176" t="s">
        <v>0</v>
      </c>
      <c r="B94" s="177" t="s">
        <v>105</v>
      </c>
      <c r="C94" s="178">
        <f t="shared" ref="C94" si="35">+C8*(1-$C$83)</f>
        <v>0</v>
      </c>
      <c r="D94" s="178">
        <f t="shared" ref="D94:H95" si="36">+D8*(1-$C$83)</f>
        <v>0</v>
      </c>
      <c r="E94" s="178">
        <f t="shared" si="36"/>
        <v>0</v>
      </c>
      <c r="F94" s="178">
        <f t="shared" si="36"/>
        <v>0</v>
      </c>
      <c r="G94" s="178">
        <f t="shared" si="36"/>
        <v>0</v>
      </c>
      <c r="H94" s="178">
        <f t="shared" si="36"/>
        <v>0</v>
      </c>
      <c r="I94" s="178">
        <f t="shared" si="28"/>
        <v>0</v>
      </c>
      <c r="J94" s="303">
        <f t="shared" si="29"/>
        <v>0</v>
      </c>
      <c r="K94" s="51">
        <f t="shared" si="26"/>
        <v>0</v>
      </c>
    </row>
    <row r="95" spans="1:11" ht="15.75" customHeight="1" x14ac:dyDescent="0.35">
      <c r="A95" s="176" t="s">
        <v>38</v>
      </c>
      <c r="B95" s="177" t="s">
        <v>106</v>
      </c>
      <c r="C95" s="178">
        <f t="shared" ref="C95" si="37">+C9*(1-$C$83)</f>
        <v>0</v>
      </c>
      <c r="D95" s="178">
        <f t="shared" si="36"/>
        <v>0</v>
      </c>
      <c r="E95" s="178">
        <f t="shared" si="36"/>
        <v>0</v>
      </c>
      <c r="F95" s="178">
        <f t="shared" si="36"/>
        <v>0</v>
      </c>
      <c r="G95" s="178">
        <f t="shared" si="36"/>
        <v>0</v>
      </c>
      <c r="H95" s="178">
        <f t="shared" si="36"/>
        <v>0</v>
      </c>
      <c r="I95" s="178">
        <f t="shared" si="28"/>
        <v>0</v>
      </c>
      <c r="J95" s="303">
        <f t="shared" si="29"/>
        <v>0</v>
      </c>
      <c r="K95" s="51">
        <f t="shared" si="26"/>
        <v>0</v>
      </c>
    </row>
    <row r="96" spans="1:11" ht="15.75" customHeight="1" x14ac:dyDescent="0.35">
      <c r="A96" s="176">
        <v>2</v>
      </c>
      <c r="B96" s="177" t="s">
        <v>116</v>
      </c>
      <c r="C96" s="178">
        <f t="shared" ref="C96" si="38">+C13*(1-$C$83)</f>
        <v>0</v>
      </c>
      <c r="D96" s="178">
        <f t="shared" ref="D96:H96" si="39">+D13*(1-$C$83)</f>
        <v>0</v>
      </c>
      <c r="E96" s="178">
        <f t="shared" si="39"/>
        <v>0</v>
      </c>
      <c r="F96" s="178">
        <f t="shared" si="39"/>
        <v>0</v>
      </c>
      <c r="G96" s="178">
        <f t="shared" si="39"/>
        <v>0</v>
      </c>
      <c r="H96" s="178">
        <f t="shared" si="39"/>
        <v>0</v>
      </c>
      <c r="I96" s="178">
        <f t="shared" si="28"/>
        <v>0</v>
      </c>
      <c r="J96" s="303">
        <f t="shared" si="29"/>
        <v>0</v>
      </c>
      <c r="K96" s="51">
        <f t="shared" si="26"/>
        <v>0</v>
      </c>
    </row>
    <row r="97" spans="1:11" ht="15.6" customHeight="1" x14ac:dyDescent="0.35">
      <c r="A97" s="176" t="s">
        <v>41</v>
      </c>
      <c r="B97" s="177" t="s">
        <v>278</v>
      </c>
      <c r="C97" s="178">
        <f t="shared" ref="C97" si="40">+C17*(1-$C$83)</f>
        <v>0</v>
      </c>
      <c r="D97" s="178">
        <f t="shared" ref="D97:H97" si="41">+D17*(1-$C$83)</f>
        <v>0</v>
      </c>
      <c r="E97" s="178">
        <f t="shared" si="41"/>
        <v>0</v>
      </c>
      <c r="F97" s="178">
        <f t="shared" si="41"/>
        <v>0</v>
      </c>
      <c r="G97" s="178">
        <f t="shared" si="41"/>
        <v>0</v>
      </c>
      <c r="H97" s="178">
        <f t="shared" si="41"/>
        <v>0</v>
      </c>
      <c r="I97" s="178">
        <f t="shared" si="28"/>
        <v>0</v>
      </c>
      <c r="J97" s="303">
        <f t="shared" si="29"/>
        <v>0</v>
      </c>
      <c r="K97" s="51">
        <f t="shared" si="26"/>
        <v>0</v>
      </c>
    </row>
    <row r="98" spans="1:11" ht="15.6" customHeight="1" x14ac:dyDescent="0.35">
      <c r="A98" s="34" t="s">
        <v>83</v>
      </c>
      <c r="B98" s="29" t="s">
        <v>279</v>
      </c>
      <c r="C98" s="178">
        <f t="shared" ref="C98" si="42">+C62</f>
        <v>0</v>
      </c>
      <c r="D98" s="178">
        <f t="shared" ref="D98:H98" si="43">+D62</f>
        <v>0</v>
      </c>
      <c r="E98" s="178">
        <f t="shared" si="43"/>
        <v>0</v>
      </c>
      <c r="F98" s="178">
        <f t="shared" si="43"/>
        <v>0</v>
      </c>
      <c r="G98" s="178">
        <f t="shared" si="43"/>
        <v>0</v>
      </c>
      <c r="H98" s="178">
        <f t="shared" si="43"/>
        <v>0</v>
      </c>
      <c r="I98" s="178">
        <f t="shared" si="28"/>
        <v>0</v>
      </c>
      <c r="J98" s="303">
        <f t="shared" si="29"/>
        <v>0</v>
      </c>
      <c r="K98" s="51">
        <f t="shared" si="26"/>
        <v>0</v>
      </c>
    </row>
    <row r="99" spans="1:11" ht="15" x14ac:dyDescent="0.35">
      <c r="A99" s="179" t="s">
        <v>86</v>
      </c>
      <c r="B99" s="180" t="s">
        <v>271</v>
      </c>
      <c r="C99" s="181">
        <f t="shared" ref="C99" si="44">+C66*(1-$C$87)</f>
        <v>0</v>
      </c>
      <c r="D99" s="181">
        <f t="shared" ref="D99:H99" si="45">+D66*(1-$C$87)</f>
        <v>0</v>
      </c>
      <c r="E99" s="181">
        <f t="shared" si="45"/>
        <v>0</v>
      </c>
      <c r="F99" s="181">
        <f t="shared" si="45"/>
        <v>0</v>
      </c>
      <c r="G99" s="181">
        <f t="shared" si="45"/>
        <v>0</v>
      </c>
      <c r="H99" s="181">
        <f t="shared" si="45"/>
        <v>0</v>
      </c>
      <c r="I99" s="178">
        <f t="shared" si="28"/>
        <v>0</v>
      </c>
      <c r="J99" s="303">
        <f t="shared" si="29"/>
        <v>0</v>
      </c>
      <c r="K99" s="51">
        <f t="shared" si="26"/>
        <v>0</v>
      </c>
    </row>
    <row r="100" spans="1:11" ht="15" x14ac:dyDescent="0.35">
      <c r="A100" s="179" t="s">
        <v>88</v>
      </c>
      <c r="B100" s="180" t="s">
        <v>272</v>
      </c>
      <c r="C100" s="181">
        <f t="shared" ref="C100" si="46">+C68*(1-$C$87)</f>
        <v>0</v>
      </c>
      <c r="D100" s="181">
        <f t="shared" ref="D100:H100" si="47">+D68*(1-$C$87)</f>
        <v>0</v>
      </c>
      <c r="E100" s="181">
        <f t="shared" si="47"/>
        <v>0</v>
      </c>
      <c r="F100" s="181">
        <f t="shared" si="47"/>
        <v>0</v>
      </c>
      <c r="G100" s="181">
        <f t="shared" si="47"/>
        <v>0</v>
      </c>
      <c r="H100" s="181">
        <f t="shared" si="47"/>
        <v>0</v>
      </c>
      <c r="I100" s="178">
        <f t="shared" si="28"/>
        <v>0</v>
      </c>
      <c r="J100" s="303">
        <f t="shared" si="29"/>
        <v>0</v>
      </c>
      <c r="K100" s="51">
        <f t="shared" si="26"/>
        <v>0</v>
      </c>
    </row>
    <row r="101" spans="1:11" ht="15" x14ac:dyDescent="0.35">
      <c r="A101" s="179" t="s">
        <v>162</v>
      </c>
      <c r="B101" s="182" t="s">
        <v>273</v>
      </c>
      <c r="C101" s="181">
        <f t="shared" ref="C101" si="48">+C70*(1-$C$87)</f>
        <v>0</v>
      </c>
      <c r="D101" s="181">
        <f t="shared" ref="D101:H101" si="49">+D70*(1-$C$87)</f>
        <v>0</v>
      </c>
      <c r="E101" s="181">
        <f t="shared" si="49"/>
        <v>0</v>
      </c>
      <c r="F101" s="181">
        <f t="shared" si="49"/>
        <v>0</v>
      </c>
      <c r="G101" s="181">
        <f t="shared" si="49"/>
        <v>0</v>
      </c>
      <c r="H101" s="181">
        <f t="shared" si="49"/>
        <v>0</v>
      </c>
      <c r="I101" s="178">
        <f t="shared" si="28"/>
        <v>0</v>
      </c>
      <c r="J101" s="303">
        <f t="shared" si="29"/>
        <v>0</v>
      </c>
      <c r="K101" s="51">
        <f t="shared" si="26"/>
        <v>0</v>
      </c>
    </row>
    <row r="102" spans="1:11" s="147" customFormat="1" x14ac:dyDescent="0.4">
      <c r="A102" s="479" t="s">
        <v>168</v>
      </c>
      <c r="B102" s="480"/>
      <c r="C102" s="239">
        <f t="shared" ref="C102" si="50">+SUM(C89:C101)</f>
        <v>0</v>
      </c>
      <c r="D102" s="239">
        <f t="shared" ref="D102:H102" si="51">+SUM(D89:D101)</f>
        <v>0</v>
      </c>
      <c r="E102" s="239">
        <f t="shared" si="51"/>
        <v>0</v>
      </c>
      <c r="F102" s="239">
        <f t="shared" si="51"/>
        <v>0</v>
      </c>
      <c r="G102" s="239">
        <f t="shared" si="51"/>
        <v>0</v>
      </c>
      <c r="H102" s="239">
        <f t="shared" si="51"/>
        <v>0</v>
      </c>
      <c r="I102" s="304">
        <f t="shared" si="28"/>
        <v>0</v>
      </c>
      <c r="J102" s="305">
        <f t="shared" si="29"/>
        <v>0</v>
      </c>
      <c r="K102" s="51">
        <f t="shared" si="26"/>
        <v>0</v>
      </c>
    </row>
    <row r="103" spans="1:11" s="147" customFormat="1" ht="16.8" thickBot="1" x14ac:dyDescent="0.45">
      <c r="A103" s="467" t="s">
        <v>169</v>
      </c>
      <c r="B103" s="468"/>
      <c r="C103" s="311">
        <f t="shared" ref="C103:H103" si="52">+C71-C102</f>
        <v>0</v>
      </c>
      <c r="D103" s="311">
        <f t="shared" si="52"/>
        <v>0</v>
      </c>
      <c r="E103" s="311">
        <f t="shared" si="52"/>
        <v>0</v>
      </c>
      <c r="F103" s="311">
        <f t="shared" si="52"/>
        <v>0</v>
      </c>
      <c r="G103" s="311">
        <f t="shared" si="52"/>
        <v>0</v>
      </c>
      <c r="H103" s="311">
        <f t="shared" si="52"/>
        <v>0</v>
      </c>
      <c r="I103" s="312">
        <f t="shared" si="28"/>
        <v>0</v>
      </c>
      <c r="J103" s="312">
        <f>+G103+H103</f>
        <v>0</v>
      </c>
      <c r="K103" s="313">
        <f t="shared" si="26"/>
        <v>0</v>
      </c>
    </row>
    <row r="104" spans="1:11" x14ac:dyDescent="0.4">
      <c r="A104" s="451" t="s">
        <v>172</v>
      </c>
      <c r="B104" s="452"/>
      <c r="C104" s="452"/>
      <c r="D104" s="452"/>
      <c r="E104" s="452"/>
      <c r="F104" s="452"/>
      <c r="G104" s="452"/>
      <c r="H104" s="452"/>
      <c r="I104" s="240"/>
      <c r="J104" s="309"/>
    </row>
    <row r="105" spans="1:11" ht="45" customHeight="1" x14ac:dyDescent="0.35">
      <c r="A105" s="457"/>
      <c r="B105" s="458"/>
      <c r="C105" s="458"/>
      <c r="D105" s="458"/>
      <c r="E105" s="458"/>
      <c r="F105" s="458"/>
      <c r="G105" s="458"/>
      <c r="H105" s="458"/>
      <c r="I105" s="230"/>
      <c r="J105" s="302"/>
    </row>
    <row r="106" spans="1:11" ht="5.0999999999999996" customHeight="1" thickBot="1" x14ac:dyDescent="0.45">
      <c r="A106" s="6"/>
      <c r="B106" s="7"/>
      <c r="C106" s="185"/>
      <c r="D106" s="7"/>
      <c r="E106" s="7"/>
      <c r="F106" s="7"/>
      <c r="G106" s="7"/>
      <c r="H106" s="7"/>
      <c r="I106" s="7"/>
      <c r="J106" s="67"/>
    </row>
  </sheetData>
  <sheetProtection algorithmName="SHA-512" hashValue="+LeBn2VY2CwRhAs1rArNUMM7wKXJjt3EYLOD8NFtDtw1Ro4YNvtavp3KE7vsxngzTsihuI8HM5+qbGeQ/Xedgg==" saltValue="8hVAKMCkmyNI8ZP/ho+n6Q==" spinCount="100000" sheet="1" objects="1" scenarios="1"/>
  <mergeCells count="17">
    <mergeCell ref="A105:H105"/>
    <mergeCell ref="A71:B71"/>
    <mergeCell ref="A80:B80"/>
    <mergeCell ref="B4:B5"/>
    <mergeCell ref="C4:C5"/>
    <mergeCell ref="A103:B103"/>
    <mergeCell ref="A84:B84"/>
    <mergeCell ref="A6:K6"/>
    <mergeCell ref="A88:K88"/>
    <mergeCell ref="K4:K5"/>
    <mergeCell ref="A102:B102"/>
    <mergeCell ref="A76:B76"/>
    <mergeCell ref="A77:B77"/>
    <mergeCell ref="A1:H1"/>
    <mergeCell ref="A104:H104"/>
    <mergeCell ref="A2:H2"/>
    <mergeCell ref="A3:H3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60" fitToHeight="2" orientation="landscape" r:id="rId1"/>
  <headerFooter>
    <oddFooter>&amp;R&amp;P di &amp;N</oddFooter>
  </headerFooter>
  <rowBreaks count="1" manualBreakCount="1">
    <brk id="72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1"/>
  <sheetViews>
    <sheetView zoomScaleNormal="100" zoomScaleSheetLayoutView="100" workbookViewId="0">
      <pane xSplit="1" topLeftCell="B1" activePane="topRight" state="frozen"/>
      <selection activeCell="T25" sqref="T25"/>
      <selection pane="topRight" activeCell="G8" sqref="G8"/>
    </sheetView>
  </sheetViews>
  <sheetFormatPr defaultColWidth="9.33203125" defaultRowHeight="15" x14ac:dyDescent="0.35"/>
  <cols>
    <col min="1" max="1" width="4.33203125" style="3" customWidth="1"/>
    <col min="2" max="2" width="46.33203125" style="3" customWidth="1"/>
    <col min="3" max="4" width="19.33203125" style="3" customWidth="1"/>
    <col min="5" max="5" width="16.6640625" style="3" customWidth="1"/>
    <col min="6" max="8" width="17.77734375" style="3" customWidth="1"/>
    <col min="9" max="12" width="16.5546875" style="3" customWidth="1"/>
    <col min="13" max="15" width="13.6640625" style="3" customWidth="1"/>
    <col min="16" max="16384" width="9.33203125" style="3"/>
  </cols>
  <sheetData>
    <row r="1" spans="1:16" ht="18.600000000000001" x14ac:dyDescent="0.45">
      <c r="A1" s="449" t="str">
        <f>+Produzione!A1</f>
        <v>TITOLO OPERA AUDIOVISIVA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</row>
    <row r="2" spans="1:16" ht="16.8" x14ac:dyDescent="0.4">
      <c r="A2" s="483">
        <f>+Produzione!A2</f>
        <v>0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</row>
    <row r="3" spans="1:16" ht="19.2" thickBot="1" x14ac:dyDescent="0.5">
      <c r="A3" s="485" t="s">
        <v>295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</row>
    <row r="4" spans="1:16" ht="15" customHeight="1" x14ac:dyDescent="0.35">
      <c r="A4" s="187" t="s">
        <v>313</v>
      </c>
      <c r="B4" s="9"/>
      <c r="C4" s="9"/>
      <c r="D4" s="9"/>
      <c r="E4" s="9"/>
      <c r="F4" s="9"/>
      <c r="G4" s="9"/>
      <c r="H4" s="9"/>
      <c r="I4" s="490" t="s">
        <v>336</v>
      </c>
      <c r="J4" s="491"/>
      <c r="K4" s="491"/>
      <c r="L4" s="492"/>
    </row>
    <row r="5" spans="1:16" ht="15" customHeight="1" x14ac:dyDescent="0.35">
      <c r="A5" s="10"/>
      <c r="B5" s="188" t="s">
        <v>288</v>
      </c>
      <c r="C5" s="11" t="s">
        <v>118</v>
      </c>
      <c r="D5" s="12" t="s">
        <v>119</v>
      </c>
      <c r="E5" s="12" t="s">
        <v>206</v>
      </c>
      <c r="F5" s="12" t="s">
        <v>207</v>
      </c>
      <c r="G5" s="12" t="s">
        <v>210</v>
      </c>
      <c r="H5" s="12" t="s">
        <v>211</v>
      </c>
      <c r="I5" s="13" t="s">
        <v>213</v>
      </c>
      <c r="J5" s="14" t="s">
        <v>212</v>
      </c>
      <c r="K5" s="14" t="s">
        <v>214</v>
      </c>
      <c r="L5" s="15" t="s">
        <v>231</v>
      </c>
    </row>
    <row r="6" spans="1:16" ht="90" customHeight="1" x14ac:dyDescent="0.35">
      <c r="A6" s="16"/>
      <c r="B6" s="189" t="s">
        <v>289</v>
      </c>
      <c r="C6" s="17" t="s">
        <v>203</v>
      </c>
      <c r="D6" s="18" t="s">
        <v>204</v>
      </c>
      <c r="E6" s="18" t="s">
        <v>205</v>
      </c>
      <c r="F6" s="18" t="s">
        <v>215</v>
      </c>
      <c r="G6" s="18" t="s">
        <v>177</v>
      </c>
      <c r="H6" s="18" t="s">
        <v>230</v>
      </c>
      <c r="I6" s="19" t="s">
        <v>117</v>
      </c>
      <c r="J6" s="18" t="s">
        <v>120</v>
      </c>
      <c r="K6" s="18" t="s">
        <v>287</v>
      </c>
      <c r="L6" s="20" t="s">
        <v>232</v>
      </c>
    </row>
    <row r="7" spans="1:16" x14ac:dyDescent="0.35">
      <c r="A7" s="21">
        <v>1</v>
      </c>
      <c r="B7" s="22" t="s">
        <v>37</v>
      </c>
      <c r="C7" s="23">
        <f>+'Costo di Produzione'!D7-'Costo di Produzione'!D94-'Costo di Produzione'!D95</f>
        <v>0</v>
      </c>
      <c r="D7" s="24"/>
      <c r="E7" s="24"/>
      <c r="F7" s="23">
        <f>+C7-E7</f>
        <v>0</v>
      </c>
      <c r="G7" s="23">
        <f>+F7*$M$20</f>
        <v>0</v>
      </c>
      <c r="H7" s="25">
        <f>+F7-G7</f>
        <v>0</v>
      </c>
      <c r="I7" s="220"/>
      <c r="J7" s="221"/>
      <c r="K7" s="23">
        <f t="shared" ref="K7:K14" si="0">+IF(I7&gt;H7,H7,I7)</f>
        <v>0</v>
      </c>
      <c r="L7" s="26">
        <f t="shared" ref="L7:L14" si="1">+H7-K7</f>
        <v>0</v>
      </c>
      <c r="M7" s="27"/>
      <c r="N7" s="27"/>
      <c r="O7" s="27"/>
      <c r="P7" s="27"/>
    </row>
    <row r="8" spans="1:16" x14ac:dyDescent="0.35">
      <c r="A8" s="28">
        <v>2</v>
      </c>
      <c r="B8" s="29" t="s">
        <v>173</v>
      </c>
      <c r="C8" s="30">
        <f>+'Costo di Produzione'!D13-'Costo di Produzione'!D96</f>
        <v>0</v>
      </c>
      <c r="D8" s="31"/>
      <c r="E8" s="31"/>
      <c r="F8" s="30">
        <f t="shared" ref="F8:F14" si="2">+C8-E8</f>
        <v>0</v>
      </c>
      <c r="G8" s="30">
        <f t="shared" ref="G8:G14" si="3">+F8*$M$20</f>
        <v>0</v>
      </c>
      <c r="H8" s="32">
        <f t="shared" ref="H8:H14" si="4">+F8-G8</f>
        <v>0</v>
      </c>
      <c r="I8" s="222"/>
      <c r="J8" s="223"/>
      <c r="K8" s="30">
        <f t="shared" si="0"/>
        <v>0</v>
      </c>
      <c r="L8" s="33">
        <f t="shared" si="1"/>
        <v>0</v>
      </c>
      <c r="M8" s="27"/>
      <c r="N8" s="27"/>
      <c r="O8" s="27"/>
      <c r="P8" s="27"/>
    </row>
    <row r="9" spans="1:16" x14ac:dyDescent="0.35">
      <c r="A9" s="34">
        <v>3</v>
      </c>
      <c r="B9" s="29" t="s">
        <v>8</v>
      </c>
      <c r="C9" s="30">
        <f>+'Costo di Produzione'!D16-'Costo di Produzione'!D97</f>
        <v>0</v>
      </c>
      <c r="D9" s="31"/>
      <c r="E9" s="31"/>
      <c r="F9" s="30">
        <f t="shared" si="2"/>
        <v>0</v>
      </c>
      <c r="G9" s="30">
        <f t="shared" si="3"/>
        <v>0</v>
      </c>
      <c r="H9" s="32">
        <f t="shared" si="4"/>
        <v>0</v>
      </c>
      <c r="I9" s="222"/>
      <c r="J9" s="223"/>
      <c r="K9" s="30">
        <f t="shared" si="0"/>
        <v>0</v>
      </c>
      <c r="L9" s="33">
        <f t="shared" si="1"/>
        <v>0</v>
      </c>
      <c r="M9" s="27"/>
      <c r="N9" s="27"/>
      <c r="O9" s="27"/>
      <c r="P9" s="27"/>
    </row>
    <row r="10" spans="1:16" x14ac:dyDescent="0.35">
      <c r="A10" s="28">
        <v>4</v>
      </c>
      <c r="B10" s="29" t="s">
        <v>12</v>
      </c>
      <c r="C10" s="30">
        <f>+'Costo di Produzione'!D21</f>
        <v>0</v>
      </c>
      <c r="D10" s="31"/>
      <c r="E10" s="31"/>
      <c r="F10" s="30">
        <f t="shared" si="2"/>
        <v>0</v>
      </c>
      <c r="G10" s="30">
        <f t="shared" si="3"/>
        <v>0</v>
      </c>
      <c r="H10" s="32">
        <f t="shared" si="4"/>
        <v>0</v>
      </c>
      <c r="I10" s="222"/>
      <c r="J10" s="223"/>
      <c r="K10" s="30">
        <f t="shared" si="0"/>
        <v>0</v>
      </c>
      <c r="L10" s="33">
        <f t="shared" si="1"/>
        <v>0</v>
      </c>
      <c r="M10" s="27"/>
      <c r="N10" s="27"/>
      <c r="O10" s="27"/>
      <c r="P10" s="27"/>
    </row>
    <row r="11" spans="1:16" x14ac:dyDescent="0.35">
      <c r="A11" s="28">
        <v>5</v>
      </c>
      <c r="B11" s="29" t="s">
        <v>22</v>
      </c>
      <c r="C11" s="30">
        <f>+'Costo di Produzione'!D37</f>
        <v>0</v>
      </c>
      <c r="D11" s="31"/>
      <c r="E11" s="31"/>
      <c r="F11" s="30">
        <f t="shared" si="2"/>
        <v>0</v>
      </c>
      <c r="G11" s="30">
        <f t="shared" si="3"/>
        <v>0</v>
      </c>
      <c r="H11" s="32">
        <f t="shared" si="4"/>
        <v>0</v>
      </c>
      <c r="I11" s="222"/>
      <c r="J11" s="223"/>
      <c r="K11" s="30">
        <f t="shared" si="0"/>
        <v>0</v>
      </c>
      <c r="L11" s="33">
        <f t="shared" si="1"/>
        <v>0</v>
      </c>
      <c r="M11" s="27"/>
      <c r="N11" s="27"/>
      <c r="O11" s="27"/>
      <c r="P11" s="27"/>
    </row>
    <row r="12" spans="1:16" x14ac:dyDescent="0.35">
      <c r="A12" s="34">
        <v>6</v>
      </c>
      <c r="B12" s="29" t="s">
        <v>89</v>
      </c>
      <c r="C12" s="30">
        <f>+'Costo di Produzione'!D46</f>
        <v>0</v>
      </c>
      <c r="D12" s="31"/>
      <c r="E12" s="31"/>
      <c r="F12" s="30">
        <f t="shared" si="2"/>
        <v>0</v>
      </c>
      <c r="G12" s="30">
        <f t="shared" si="3"/>
        <v>0</v>
      </c>
      <c r="H12" s="32">
        <f t="shared" si="4"/>
        <v>0</v>
      </c>
      <c r="I12" s="222"/>
      <c r="J12" s="223"/>
      <c r="K12" s="30">
        <f t="shared" si="0"/>
        <v>0</v>
      </c>
      <c r="L12" s="33">
        <f t="shared" si="1"/>
        <v>0</v>
      </c>
      <c r="M12" s="27"/>
      <c r="N12" s="27"/>
      <c r="O12" s="27"/>
      <c r="P12" s="27"/>
    </row>
    <row r="13" spans="1:16" x14ac:dyDescent="0.35">
      <c r="A13" s="34">
        <v>7</v>
      </c>
      <c r="B13" s="29" t="s">
        <v>77</v>
      </c>
      <c r="C13" s="229">
        <f>+'Costo di Produzione'!$D$56-'Costo di Produzione'!$D$89-'Costo di Produzione'!$D$90-'Costo di Produzione'!$D$91-'Costo di Produzione'!$D$92-'Costo di Produzione'!$D$98</f>
        <v>0</v>
      </c>
      <c r="D13" s="31"/>
      <c r="E13" s="370">
        <f>-M18+'Costo di Produzione'!D59</f>
        <v>0</v>
      </c>
      <c r="F13" s="30">
        <f t="shared" si="2"/>
        <v>0</v>
      </c>
      <c r="G13" s="30">
        <f t="shared" si="3"/>
        <v>0</v>
      </c>
      <c r="H13" s="32">
        <f t="shared" si="4"/>
        <v>0</v>
      </c>
      <c r="I13" s="222"/>
      <c r="J13" s="223"/>
      <c r="K13" s="30">
        <f t="shared" si="0"/>
        <v>0</v>
      </c>
      <c r="L13" s="33">
        <f t="shared" si="1"/>
        <v>0</v>
      </c>
      <c r="M13" s="27"/>
      <c r="N13" s="27"/>
      <c r="O13" s="27"/>
      <c r="P13" s="27"/>
    </row>
    <row r="14" spans="1:16" ht="15" customHeight="1" x14ac:dyDescent="0.35">
      <c r="A14" s="35">
        <v>8</v>
      </c>
      <c r="B14" s="36" t="s">
        <v>170</v>
      </c>
      <c r="C14" s="37">
        <f>+'Costo di Produzione'!$D$65-'Costo di Produzione'!$D$93-'Costo di Produzione'!$D$99-'Costo di Produzione'!$D$100-'Costo di Produzione'!$D$101</f>
        <v>0</v>
      </c>
      <c r="D14" s="38"/>
      <c r="E14" s="38"/>
      <c r="F14" s="37">
        <f t="shared" si="2"/>
        <v>0</v>
      </c>
      <c r="G14" s="37">
        <f t="shared" si="3"/>
        <v>0</v>
      </c>
      <c r="H14" s="39">
        <f t="shared" si="4"/>
        <v>0</v>
      </c>
      <c r="I14" s="224"/>
      <c r="J14" s="225"/>
      <c r="K14" s="37">
        <f t="shared" si="0"/>
        <v>0</v>
      </c>
      <c r="L14" s="40">
        <f t="shared" si="1"/>
        <v>0</v>
      </c>
    </row>
    <row r="15" spans="1:16" ht="16.8" thickBot="1" x14ac:dyDescent="0.45">
      <c r="A15" s="493" t="s">
        <v>209</v>
      </c>
      <c r="B15" s="494"/>
      <c r="C15" s="41">
        <f>+SUM(C7:C14)</f>
        <v>0</v>
      </c>
      <c r="D15" s="41">
        <f>+SUM(D7:D14)</f>
        <v>0</v>
      </c>
      <c r="E15" s="41">
        <f>+SUM(E7:E14)</f>
        <v>0</v>
      </c>
      <c r="F15" s="41">
        <f>+SUM(F7:F14)</f>
        <v>0</v>
      </c>
      <c r="G15" s="41">
        <f>+SUM(G7:G14)</f>
        <v>0</v>
      </c>
      <c r="H15" s="42">
        <f t="shared" ref="H15" si="5">+SUM(H7:H14)</f>
        <v>0</v>
      </c>
      <c r="I15" s="43">
        <f>+SUM(I7:I14)</f>
        <v>0</v>
      </c>
      <c r="J15" s="45">
        <f>+SUM(J7:J14)</f>
        <v>0</v>
      </c>
      <c r="K15" s="45">
        <f>+SUM(K7:K14)</f>
        <v>0</v>
      </c>
      <c r="L15" s="44">
        <f>+SUM(L7:L14)</f>
        <v>0</v>
      </c>
    </row>
    <row r="16" spans="1:16" x14ac:dyDescent="0.35">
      <c r="A16" s="46"/>
      <c r="B16" s="22" t="s">
        <v>115</v>
      </c>
      <c r="C16" s="25">
        <f>+'Costo di Produzione'!D102</f>
        <v>0</v>
      </c>
      <c r="D16" s="47"/>
      <c r="E16" s="47"/>
      <c r="F16" s="25">
        <f t="shared" ref="F16" si="6">+C16-E16</f>
        <v>0</v>
      </c>
      <c r="G16" s="23">
        <f>+F16*M20</f>
        <v>0</v>
      </c>
      <c r="H16" s="48"/>
      <c r="I16" s="9"/>
      <c r="J16" s="9"/>
      <c r="K16" s="9"/>
      <c r="L16" s="49"/>
    </row>
    <row r="17" spans="1:13" x14ac:dyDescent="0.35">
      <c r="A17" s="5"/>
      <c r="B17" s="29" t="s">
        <v>174</v>
      </c>
      <c r="C17" s="50"/>
      <c r="D17" s="32"/>
      <c r="E17" s="32"/>
      <c r="F17" s="32">
        <f>+E15+E16</f>
        <v>0</v>
      </c>
      <c r="G17" s="30">
        <f>+F17*M20</f>
        <v>0</v>
      </c>
      <c r="H17" s="51"/>
      <c r="I17" s="4"/>
      <c r="J17" s="4"/>
      <c r="K17" s="4"/>
      <c r="L17" s="52"/>
      <c r="M17" s="3" t="s">
        <v>208</v>
      </c>
    </row>
    <row r="18" spans="1:13" x14ac:dyDescent="0.35">
      <c r="A18" s="53"/>
      <c r="B18" s="54" t="s">
        <v>201</v>
      </c>
      <c r="C18" s="55"/>
      <c r="D18" s="56"/>
      <c r="E18" s="39"/>
      <c r="F18" s="39"/>
      <c r="G18" s="37"/>
      <c r="H18" s="57"/>
      <c r="I18" s="4"/>
      <c r="J18" s="4"/>
      <c r="K18" s="4"/>
      <c r="L18" s="52"/>
      <c r="M18" s="58">
        <f>+IF(D18&gt;(+D15+D16)*0.15,(+D15+D16)*0.15,+D18)</f>
        <v>0</v>
      </c>
    </row>
    <row r="19" spans="1:13" ht="16.95" customHeight="1" x14ac:dyDescent="0.4">
      <c r="A19" s="493" t="s">
        <v>121</v>
      </c>
      <c r="B19" s="494"/>
      <c r="C19" s="59">
        <f>+SUM(C15:C18)</f>
        <v>0</v>
      </c>
      <c r="D19" s="59">
        <f>+SUM(D15:D18)</f>
        <v>0</v>
      </c>
      <c r="E19" s="59">
        <f>+SUM(E15:E18)</f>
        <v>0</v>
      </c>
      <c r="F19" s="59">
        <f>+SUM(F15:F18)</f>
        <v>0</v>
      </c>
      <c r="G19" s="60">
        <f>-'Costo di Produzione'!$D$77</f>
        <v>0</v>
      </c>
      <c r="H19" s="61"/>
      <c r="I19" s="4"/>
      <c r="J19" s="4"/>
      <c r="K19" s="4"/>
      <c r="L19" s="52"/>
      <c r="M19" s="3" t="s">
        <v>221</v>
      </c>
    </row>
    <row r="20" spans="1:13" ht="15.6" thickBot="1" x14ac:dyDescent="0.4">
      <c r="A20" s="62"/>
      <c r="B20" s="63" t="s">
        <v>102</v>
      </c>
      <c r="C20" s="64">
        <f>-C19+'Costo di Produzione'!$D$71</f>
        <v>0</v>
      </c>
      <c r="D20" s="65"/>
      <c r="E20" s="65"/>
      <c r="F20" s="65"/>
      <c r="G20" s="65">
        <f>G19-SUM(G15:G17)</f>
        <v>0</v>
      </c>
      <c r="H20" s="66"/>
      <c r="I20" s="7"/>
      <c r="J20" s="7"/>
      <c r="K20" s="7"/>
      <c r="L20" s="67"/>
      <c r="M20" s="68">
        <f>+IF(F19&gt;0,G19/F19,0)</f>
        <v>0</v>
      </c>
    </row>
    <row r="21" spans="1:13" ht="16.2" x14ac:dyDescent="0.4">
      <c r="A21" s="319" t="s">
        <v>172</v>
      </c>
      <c r="B21" s="9"/>
      <c r="C21" s="9"/>
      <c r="D21" s="320"/>
      <c r="E21" s="320"/>
      <c r="F21" s="320"/>
      <c r="G21" s="320"/>
      <c r="H21" s="9"/>
      <c r="I21" s="9"/>
      <c r="J21" s="9"/>
      <c r="K21" s="9"/>
      <c r="L21" s="49"/>
    </row>
    <row r="22" spans="1:13" ht="30" customHeight="1" x14ac:dyDescent="0.35">
      <c r="A22" s="5"/>
      <c r="B22" s="487" t="s">
        <v>284</v>
      </c>
      <c r="C22" s="488"/>
      <c r="D22" s="488"/>
      <c r="E22" s="488"/>
      <c r="F22" s="488"/>
      <c r="G22" s="488"/>
      <c r="H22" s="488"/>
      <c r="I22" s="488"/>
      <c r="J22" s="488"/>
      <c r="K22" s="488"/>
      <c r="L22" s="489"/>
    </row>
    <row r="23" spans="1:13" ht="5.0999999999999996" customHeight="1" thickBot="1" x14ac:dyDescent="0.4">
      <c r="A23" s="5"/>
      <c r="B23" s="4"/>
      <c r="C23" s="4"/>
      <c r="D23" s="32"/>
      <c r="E23" s="32"/>
      <c r="F23" s="32"/>
      <c r="G23" s="32"/>
      <c r="H23" s="4"/>
      <c r="I23" s="4"/>
      <c r="J23" s="4"/>
      <c r="K23" s="4"/>
      <c r="L23" s="52"/>
    </row>
    <row r="24" spans="1:13" ht="30" customHeight="1" x14ac:dyDescent="0.35">
      <c r="A24" s="187" t="s">
        <v>315</v>
      </c>
      <c r="B24" s="70"/>
      <c r="C24" s="500" t="s">
        <v>337</v>
      </c>
      <c r="D24" s="501"/>
      <c r="E24" s="502" t="s">
        <v>316</v>
      </c>
      <c r="F24" s="503"/>
      <c r="G24" s="502" t="s">
        <v>233</v>
      </c>
      <c r="H24" s="503"/>
      <c r="I24" s="508" t="s">
        <v>314</v>
      </c>
      <c r="J24" s="509"/>
      <c r="K24" s="4"/>
      <c r="L24" s="52"/>
    </row>
    <row r="25" spans="1:13" ht="15" customHeight="1" thickBot="1" x14ac:dyDescent="0.45">
      <c r="A25" s="6"/>
      <c r="B25" s="72"/>
      <c r="C25" s="504">
        <f>+I15</f>
        <v>0</v>
      </c>
      <c r="D25" s="505"/>
      <c r="E25" s="506">
        <f>+IF(L15&lt;(0.25*C25),L15,0.25*C25)</f>
        <v>0</v>
      </c>
      <c r="F25" s="507"/>
      <c r="G25" s="506">
        <f>+(C25+E25)*0.07</f>
        <v>0</v>
      </c>
      <c r="H25" s="507"/>
      <c r="I25" s="498">
        <f>SUM(C25:H25)</f>
        <v>0</v>
      </c>
      <c r="J25" s="499"/>
      <c r="K25" s="4"/>
      <c r="L25" s="52"/>
    </row>
    <row r="26" spans="1:13" ht="15" customHeight="1" x14ac:dyDescent="0.4">
      <c r="A26" s="354" t="s">
        <v>331</v>
      </c>
      <c r="B26" s="321"/>
      <c r="C26" s="352"/>
      <c r="D26" s="352"/>
      <c r="E26" s="496">
        <f>+IF(H15=0,0,C25/H15)</f>
        <v>0</v>
      </c>
      <c r="F26" s="497"/>
      <c r="G26" s="355" t="s">
        <v>332</v>
      </c>
      <c r="H26" s="305" t="str">
        <f>+IF(E26&lt;50%,"N.A.",+(E26-50%)*20)</f>
        <v>N.A.</v>
      </c>
      <c r="I26" s="322"/>
      <c r="J26" s="322"/>
      <c r="K26" s="9"/>
      <c r="L26" s="49"/>
    </row>
    <row r="27" spans="1:13" ht="5.0999999999999996" customHeight="1" x14ac:dyDescent="0.4">
      <c r="A27" s="219"/>
      <c r="B27" s="321"/>
      <c r="C27" s="352"/>
      <c r="D27" s="352"/>
      <c r="E27" s="353"/>
      <c r="F27" s="353"/>
      <c r="G27" s="178"/>
      <c r="H27" s="178"/>
      <c r="I27" s="322"/>
      <c r="J27" s="322"/>
      <c r="K27" s="4"/>
      <c r="L27" s="52"/>
    </row>
    <row r="28" spans="1:13" ht="15" customHeight="1" x14ac:dyDescent="0.4">
      <c r="A28" s="5"/>
      <c r="B28" s="495" t="str">
        <f>+IF(+H15&lt;50%,"ATTENZIONE IL RAPPORTO NON E' PARI O SUPERIORE AL 50%, E PERTANTO IL FILM NON E' AMMISSIBILE ex art. 1 (A) dell'AVVISO", "")</f>
        <v>ATTENZIONE IL RAPPORTO NON E' PARI O SUPERIORE AL 50%, E PERTANTO IL FILM NON E' AMMISSIBILE ex art. 1 (A) dell'AVVISO</v>
      </c>
      <c r="C28" s="495"/>
      <c r="D28" s="495"/>
      <c r="E28" s="495"/>
      <c r="F28" s="495"/>
      <c r="G28" s="495"/>
      <c r="H28" s="495"/>
      <c r="I28" s="495"/>
      <c r="J28" s="495"/>
      <c r="K28" s="4"/>
      <c r="L28" s="52"/>
    </row>
    <row r="29" spans="1:13" ht="5.0999999999999996" customHeight="1" thickBot="1" x14ac:dyDescent="0.45">
      <c r="A29" s="6"/>
      <c r="B29" s="72"/>
      <c r="C29" s="323"/>
      <c r="D29" s="323"/>
      <c r="E29" s="312"/>
      <c r="F29" s="312"/>
      <c r="G29" s="312"/>
      <c r="H29" s="312"/>
      <c r="I29" s="325"/>
      <c r="J29" s="325"/>
      <c r="K29" s="7"/>
      <c r="L29" s="67"/>
    </row>
    <row r="31" spans="1:13" x14ac:dyDescent="0.35">
      <c r="B31" s="3" t="s">
        <v>285</v>
      </c>
      <c r="E31" s="77">
        <f>+E87+E62+E37+E15</f>
        <v>0</v>
      </c>
    </row>
  </sheetData>
  <sheetProtection algorithmName="SHA-512" hashValue="Pui26rNH8NqDkoxAxyTCjmN6N5jZ+4pL8c6LmigkEGZ7t/1imMtgcojHj2eWmsbaetBdgAW58GrlzdD5T4lOGg==" saltValue="i2J3f/9/wwbU48B1aMuiKw==" spinCount="100000" sheet="1" objects="1" scenarios="1"/>
  <mergeCells count="17">
    <mergeCell ref="B28:J28"/>
    <mergeCell ref="E26:F26"/>
    <mergeCell ref="I25:J25"/>
    <mergeCell ref="C24:D24"/>
    <mergeCell ref="E24:F24"/>
    <mergeCell ref="G24:H24"/>
    <mergeCell ref="C25:D25"/>
    <mergeCell ref="E25:F25"/>
    <mergeCell ref="G25:H25"/>
    <mergeCell ref="I24:J24"/>
    <mergeCell ref="A1:L1"/>
    <mergeCell ref="A2:L2"/>
    <mergeCell ref="A3:L3"/>
    <mergeCell ref="B22:L22"/>
    <mergeCell ref="I4:L4"/>
    <mergeCell ref="A15:B15"/>
    <mergeCell ref="A19:B19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2" fitToHeight="2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A2C3-CB22-4443-9E02-C7C67FFA41EB}">
  <dimension ref="A1:HW64"/>
  <sheetViews>
    <sheetView topLeftCell="A22" zoomScaleNormal="100" workbookViewId="0">
      <selection activeCell="M59" sqref="M59"/>
    </sheetView>
  </sheetViews>
  <sheetFormatPr defaultRowHeight="14.4" x14ac:dyDescent="0.3"/>
  <cols>
    <col min="1" max="1" width="2.88671875" customWidth="1"/>
    <col min="2" max="2" width="7.88671875" customWidth="1"/>
    <col min="3" max="3" width="16.88671875" customWidth="1"/>
    <col min="4" max="4" width="19.109375" customWidth="1"/>
    <col min="5" max="5" width="18.88671875" customWidth="1"/>
    <col min="6" max="6" width="4" customWidth="1"/>
    <col min="7" max="7" width="22.44140625" bestFit="1" customWidth="1"/>
    <col min="8" max="8" width="3.6640625" customWidth="1"/>
    <col min="9" max="9" width="11.5546875" bestFit="1" customWidth="1"/>
    <col min="11" max="11" width="13.33203125" bestFit="1" customWidth="1"/>
    <col min="13" max="13" width="19" bestFit="1" customWidth="1"/>
    <col min="15" max="15" width="11.5546875" bestFit="1" customWidth="1"/>
  </cols>
  <sheetData>
    <row r="1" spans="1:10" ht="18.600000000000001" x14ac:dyDescent="0.45">
      <c r="A1" s="449" t="str">
        <f>+Produzione!A1</f>
        <v>TITOLO OPERA AUDIOVISIVA</v>
      </c>
      <c r="B1" s="450"/>
      <c r="C1" s="450"/>
      <c r="D1" s="450"/>
      <c r="E1" s="450"/>
      <c r="F1" s="450"/>
      <c r="G1" s="450"/>
      <c r="H1" s="512"/>
    </row>
    <row r="2" spans="1:10" ht="17.399999999999999" x14ac:dyDescent="0.4">
      <c r="A2" s="513">
        <f>+Produzione!A2</f>
        <v>0</v>
      </c>
      <c r="B2" s="514"/>
      <c r="C2" s="514"/>
      <c r="D2" s="514"/>
      <c r="E2" s="514"/>
      <c r="F2" s="514"/>
      <c r="G2" s="514"/>
      <c r="H2" s="515"/>
    </row>
    <row r="3" spans="1:10" ht="19.2" thickBot="1" x14ac:dyDescent="0.5">
      <c r="A3" s="455" t="s">
        <v>351</v>
      </c>
      <c r="B3" s="456"/>
      <c r="C3" s="456"/>
      <c r="D3" s="456"/>
      <c r="E3" s="456"/>
      <c r="F3" s="456"/>
      <c r="G3" s="456"/>
      <c r="H3" s="516"/>
    </row>
    <row r="4" spans="1:10" ht="16.2" x14ac:dyDescent="0.4">
      <c r="A4" s="328" t="str">
        <f>+'Costi Ammissibili'!A24</f>
        <v>RIQUADRO RIEPILOGO COSTI AMMISSIBILI art. 54 RGE</v>
      </c>
      <c r="B4" s="329"/>
      <c r="C4" s="209"/>
      <c r="D4" s="209"/>
      <c r="E4" s="209"/>
      <c r="F4" s="209"/>
      <c r="G4" s="330"/>
      <c r="H4" s="331"/>
    </row>
    <row r="5" spans="1:10" ht="5.0999999999999996" customHeight="1" x14ac:dyDescent="0.4">
      <c r="A5" s="5"/>
      <c r="B5" s="332"/>
      <c r="C5" s="333"/>
      <c r="D5" s="333"/>
      <c r="E5" s="333"/>
      <c r="F5" s="333"/>
      <c r="G5" s="327"/>
      <c r="H5" s="183"/>
    </row>
    <row r="6" spans="1:10" ht="16.2" x14ac:dyDescent="0.4">
      <c r="A6" s="5"/>
      <c r="B6" s="452" t="str">
        <f>+'Costi Ammissibili'!C24</f>
        <v>Spese Ammissibili Dirette
Territoriali</v>
      </c>
      <c r="C6" s="452"/>
      <c r="D6" s="452"/>
      <c r="E6" s="240"/>
      <c r="F6" s="240"/>
      <c r="G6" s="366">
        <f>+'Costi Ammissibili'!C25</f>
        <v>0</v>
      </c>
      <c r="H6" s="183"/>
    </row>
    <row r="7" spans="1:10" ht="5.0999999999999996" customHeight="1" x14ac:dyDescent="0.4">
      <c r="A7" s="5"/>
      <c r="B7" s="332"/>
      <c r="C7" s="333"/>
      <c r="D7" s="333"/>
      <c r="E7" s="333"/>
      <c r="F7" s="333"/>
      <c r="G7" s="338"/>
      <c r="H7" s="183"/>
    </row>
    <row r="8" spans="1:10" ht="16.2" x14ac:dyDescent="0.4">
      <c r="A8" s="5"/>
      <c r="B8" s="332" t="str">
        <f>+'Costi Ammissibili'!E24</f>
        <v>Spese Ammissibili Dirette Extraterritoriali</v>
      </c>
      <c r="C8" s="333"/>
      <c r="D8" s="333"/>
      <c r="E8" s="333"/>
      <c r="F8" s="333"/>
      <c r="G8" s="366">
        <f>+'Costi Ammissibili'!E25</f>
        <v>0</v>
      </c>
      <c r="H8" s="183"/>
    </row>
    <row r="9" spans="1:10" ht="5.0999999999999996" customHeight="1" x14ac:dyDescent="0.4">
      <c r="A9" s="5"/>
      <c r="B9" s="332"/>
      <c r="C9" s="333"/>
      <c r="D9" s="333"/>
      <c r="E9" s="333"/>
      <c r="F9" s="333"/>
      <c r="G9" s="338"/>
      <c r="H9" s="183"/>
    </row>
    <row r="10" spans="1:10" ht="16.2" x14ac:dyDescent="0.4">
      <c r="A10" s="5"/>
      <c r="B10" s="332" t="str">
        <f>+'Costi Ammissibili'!G24</f>
        <v>Costi Indiretti Forfettari</v>
      </c>
      <c r="C10" s="333"/>
      <c r="D10" s="333"/>
      <c r="E10" s="333"/>
      <c r="F10" s="333"/>
      <c r="G10" s="366">
        <f>+'Costi Ammissibili'!G25</f>
        <v>0</v>
      </c>
      <c r="H10" s="183"/>
    </row>
    <row r="11" spans="1:10" ht="5.0999999999999996" customHeight="1" x14ac:dyDescent="0.4">
      <c r="A11" s="5"/>
      <c r="B11" s="332"/>
      <c r="C11" s="333"/>
      <c r="D11" s="333"/>
      <c r="E11" s="333"/>
      <c r="F11" s="333"/>
      <c r="G11" s="338"/>
      <c r="H11" s="183"/>
    </row>
    <row r="12" spans="1:10" ht="16.2" x14ac:dyDescent="0.4">
      <c r="A12" s="5"/>
      <c r="B12" s="332" t="str">
        <f>+'Costi Ammissibili'!I24</f>
        <v>TOTALE Costi Ammissibili art. 54 RGE</v>
      </c>
      <c r="C12" s="333"/>
      <c r="D12" s="333"/>
      <c r="E12" s="333"/>
      <c r="F12" s="333"/>
      <c r="G12" s="367">
        <f>G6+G8+G10</f>
        <v>0</v>
      </c>
      <c r="H12" s="183"/>
      <c r="J12" s="326"/>
    </row>
    <row r="13" spans="1:10" ht="5.0999999999999996" customHeight="1" x14ac:dyDescent="0.4">
      <c r="A13" s="5"/>
      <c r="B13" s="332"/>
      <c r="C13" s="333"/>
      <c r="D13" s="333"/>
      <c r="E13" s="333"/>
      <c r="F13" s="333"/>
      <c r="G13" s="337"/>
      <c r="H13" s="183"/>
    </row>
    <row r="14" spans="1:10" ht="15" customHeight="1" x14ac:dyDescent="0.4">
      <c r="A14" s="5"/>
      <c r="B14" s="334" t="s">
        <v>286</v>
      </c>
      <c r="C14" s="334"/>
      <c r="D14" s="190">
        <f>+'Costi Ammissibili'!E31</f>
        <v>0</v>
      </c>
      <c r="E14" s="334" t="s">
        <v>320</v>
      </c>
      <c r="F14" s="327"/>
      <c r="G14" s="334"/>
      <c r="H14" s="335"/>
    </row>
    <row r="15" spans="1:10" ht="14.1" customHeight="1" x14ac:dyDescent="0.4">
      <c r="A15" s="5"/>
      <c r="B15" s="334" t="s">
        <v>321</v>
      </c>
      <c r="C15" s="190"/>
      <c r="D15" s="334"/>
      <c r="E15" s="334"/>
      <c r="F15" s="334"/>
      <c r="G15" s="190"/>
      <c r="H15" s="183"/>
    </row>
    <row r="16" spans="1:10" ht="30" customHeight="1" thickBot="1" x14ac:dyDescent="0.45">
      <c r="A16" s="6"/>
      <c r="B16" s="521" t="s">
        <v>317</v>
      </c>
      <c r="C16" s="521"/>
      <c r="D16" s="521"/>
      <c r="E16" s="521"/>
      <c r="F16" s="521"/>
      <c r="G16" s="521"/>
      <c r="H16" s="336"/>
    </row>
    <row r="17" spans="1:8" ht="5.0999999999999996" customHeight="1" x14ac:dyDescent="0.4">
      <c r="A17" s="8"/>
      <c r="B17" s="349"/>
      <c r="C17" s="349"/>
      <c r="D17" s="349"/>
      <c r="E17" s="349"/>
      <c r="F17" s="349"/>
      <c r="G17" s="349"/>
      <c r="H17" s="331"/>
    </row>
    <row r="18" spans="1:8" ht="16.2" x14ac:dyDescent="0.4">
      <c r="A18" s="219" t="s">
        <v>324</v>
      </c>
      <c r="B18" s="350"/>
      <c r="C18" s="350"/>
      <c r="D18" s="342"/>
      <c r="E18" s="342"/>
      <c r="F18" s="342"/>
      <c r="G18" s="342"/>
      <c r="H18" s="183"/>
    </row>
    <row r="19" spans="1:8" ht="5.0999999999999996" customHeight="1" x14ac:dyDescent="0.4">
      <c r="A19" s="5"/>
      <c r="B19" s="342"/>
      <c r="C19" s="342"/>
      <c r="D19" s="342"/>
      <c r="E19" s="342"/>
      <c r="F19" s="342"/>
      <c r="G19" s="342"/>
      <c r="H19" s="183"/>
    </row>
    <row r="20" spans="1:8" ht="16.2" x14ac:dyDescent="0.4">
      <c r="A20" s="5"/>
      <c r="B20" s="240" t="s">
        <v>319</v>
      </c>
      <c r="C20" s="342"/>
      <c r="D20" s="342"/>
      <c r="E20" s="342"/>
      <c r="F20" s="342"/>
      <c r="G20" s="376" t="s">
        <v>290</v>
      </c>
      <c r="H20" s="183"/>
    </row>
    <row r="21" spans="1:8" ht="5.0999999999999996" customHeight="1" x14ac:dyDescent="0.4">
      <c r="A21" s="5"/>
      <c r="B21" s="240"/>
      <c r="C21" s="342"/>
      <c r="D21" s="342"/>
      <c r="E21" s="342"/>
      <c r="F21" s="342"/>
      <c r="G21" s="350"/>
      <c r="H21" s="183"/>
    </row>
    <row r="22" spans="1:8" ht="16.2" x14ac:dyDescent="0.4">
      <c r="A22" s="5"/>
      <c r="B22" s="240" t="s">
        <v>318</v>
      </c>
      <c r="C22" s="342"/>
      <c r="D22" s="342"/>
      <c r="E22" s="342"/>
      <c r="F22" s="342"/>
      <c r="G22" s="402">
        <f>+IF(G20=Tendine!B1,100%,+IF(G20=Tendine!B2,80%,+IF(G20=Tendine!B3,60%,50%)))</f>
        <v>1</v>
      </c>
      <c r="H22" s="183"/>
    </row>
    <row r="23" spans="1:8" ht="5.0999999999999996" customHeight="1" x14ac:dyDescent="0.4">
      <c r="A23" s="5"/>
      <c r="B23" s="240"/>
      <c r="C23" s="342"/>
      <c r="D23" s="342"/>
      <c r="E23" s="342"/>
      <c r="F23" s="342"/>
      <c r="G23" s="350"/>
      <c r="H23" s="183"/>
    </row>
    <row r="24" spans="1:8" ht="16.2" x14ac:dyDescent="0.4">
      <c r="A24" s="5"/>
      <c r="B24" s="240" t="s">
        <v>328</v>
      </c>
      <c r="C24" s="342"/>
      <c r="D24" s="342"/>
      <c r="E24" s="342"/>
      <c r="F24" s="342"/>
      <c r="G24" s="403">
        <f>+G22*G12</f>
        <v>0</v>
      </c>
      <c r="H24" s="183"/>
    </row>
    <row r="25" spans="1:8" ht="5.0999999999999996" customHeight="1" x14ac:dyDescent="0.4">
      <c r="A25" s="5"/>
      <c r="B25" s="240"/>
      <c r="C25" s="342"/>
      <c r="D25" s="342"/>
      <c r="E25" s="342"/>
      <c r="F25" s="342"/>
      <c r="G25" s="343"/>
      <c r="H25" s="183"/>
    </row>
    <row r="26" spans="1:8" ht="15" customHeight="1" x14ac:dyDescent="0.4">
      <c r="A26" s="5"/>
      <c r="B26" s="240" t="s">
        <v>172</v>
      </c>
      <c r="C26" s="342"/>
      <c r="D26" s="342"/>
      <c r="E26" s="342"/>
      <c r="F26" s="342"/>
      <c r="G26" s="343"/>
      <c r="H26" s="183"/>
    </row>
    <row r="27" spans="1:8" ht="30" customHeight="1" x14ac:dyDescent="0.4">
      <c r="A27" s="5"/>
      <c r="B27" s="517" t="s">
        <v>329</v>
      </c>
      <c r="C27" s="518"/>
      <c r="D27" s="518"/>
      <c r="E27" s="518"/>
      <c r="F27" s="518"/>
      <c r="G27" s="519"/>
      <c r="H27" s="183"/>
    </row>
    <row r="28" spans="1:8" ht="5.0999999999999996" customHeight="1" thickBot="1" x14ac:dyDescent="0.45">
      <c r="A28" s="6"/>
      <c r="B28" s="345"/>
      <c r="C28" s="346"/>
      <c r="D28" s="346"/>
      <c r="E28" s="346"/>
      <c r="F28" s="346"/>
      <c r="G28" s="351"/>
      <c r="H28" s="336"/>
    </row>
    <row r="29" spans="1:8" ht="16.2" x14ac:dyDescent="0.4">
      <c r="A29" s="347" t="s">
        <v>326</v>
      </c>
      <c r="B29" s="330"/>
      <c r="C29" s="340"/>
      <c r="D29" s="340"/>
      <c r="E29" s="340"/>
      <c r="F29" s="340"/>
      <c r="G29" s="368" t="s">
        <v>334</v>
      </c>
      <c r="H29" s="331"/>
    </row>
    <row r="30" spans="1:8" ht="5.0999999999999996" customHeight="1" x14ac:dyDescent="0.4">
      <c r="A30" s="5"/>
      <c r="B30" s="240"/>
      <c r="C30" s="342"/>
      <c r="D30" s="342"/>
      <c r="E30" s="342"/>
      <c r="F30" s="342"/>
      <c r="G30" s="343"/>
      <c r="H30" s="183"/>
    </row>
    <row r="31" spans="1:8" ht="16.2" x14ac:dyDescent="0.4">
      <c r="A31" s="5"/>
      <c r="B31" s="348" t="s">
        <v>325</v>
      </c>
      <c r="C31" s="342"/>
      <c r="D31" s="342"/>
      <c r="E31" s="342"/>
      <c r="F31" s="342"/>
      <c r="G31" s="372"/>
      <c r="H31" s="183"/>
    </row>
    <row r="32" spans="1:8" ht="5.0999999999999996" customHeight="1" x14ac:dyDescent="0.4">
      <c r="A32" s="5"/>
      <c r="B32" s="342"/>
      <c r="C32" s="342"/>
      <c r="D32" s="342"/>
      <c r="E32" s="342"/>
      <c r="F32" s="342"/>
      <c r="G32" s="373"/>
      <c r="H32" s="183"/>
    </row>
    <row r="33" spans="1:231" ht="16.2" x14ac:dyDescent="0.4">
      <c r="A33" s="5"/>
      <c r="B33" s="520" t="s">
        <v>322</v>
      </c>
      <c r="C33" s="520"/>
      <c r="D33" s="520"/>
      <c r="E33" s="520"/>
      <c r="F33" s="342"/>
      <c r="G33" s="372">
        <v>0</v>
      </c>
      <c r="H33" s="183"/>
    </row>
    <row r="34" spans="1:231" ht="5.0999999999999996" customHeight="1" x14ac:dyDescent="0.4">
      <c r="A34" s="5"/>
      <c r="B34" s="371"/>
      <c r="C34" s="371"/>
      <c r="D34" s="371"/>
      <c r="E34" s="371"/>
      <c r="F34" s="342"/>
      <c r="G34" s="373"/>
      <c r="H34" s="183"/>
    </row>
    <row r="35" spans="1:231" ht="16.2" x14ac:dyDescent="0.4">
      <c r="A35" s="5"/>
      <c r="B35" s="520" t="s">
        <v>322</v>
      </c>
      <c r="C35" s="520"/>
      <c r="D35" s="520"/>
      <c r="E35" s="520"/>
      <c r="F35" s="342"/>
      <c r="G35" s="372">
        <v>0</v>
      </c>
      <c r="H35" s="183"/>
    </row>
    <row r="36" spans="1:231" ht="5.0999999999999996" customHeight="1" x14ac:dyDescent="0.4">
      <c r="A36" s="5"/>
      <c r="B36" s="371"/>
      <c r="C36" s="371"/>
      <c r="D36" s="371"/>
      <c r="E36" s="371"/>
      <c r="F36" s="342"/>
      <c r="G36" s="373"/>
      <c r="H36" s="183"/>
    </row>
    <row r="37" spans="1:231" ht="16.2" x14ac:dyDescent="0.4">
      <c r="A37" s="5"/>
      <c r="B37" s="520" t="s">
        <v>322</v>
      </c>
      <c r="C37" s="520"/>
      <c r="D37" s="520"/>
      <c r="E37" s="520"/>
      <c r="F37" s="342"/>
      <c r="G37" s="372">
        <v>0</v>
      </c>
      <c r="H37" s="183"/>
    </row>
    <row r="38" spans="1:231" ht="5.0999999999999996" customHeight="1" x14ac:dyDescent="0.4">
      <c r="A38" s="5"/>
      <c r="B38" s="371"/>
      <c r="C38" s="371"/>
      <c r="D38" s="371"/>
      <c r="E38" s="371"/>
      <c r="F38" s="342"/>
      <c r="G38" s="373"/>
      <c r="H38" s="183"/>
    </row>
    <row r="39" spans="1:231" ht="16.2" x14ac:dyDescent="0.4">
      <c r="A39" s="5"/>
      <c r="B39" s="520" t="s">
        <v>322</v>
      </c>
      <c r="C39" s="520"/>
      <c r="D39" s="520"/>
      <c r="E39" s="520"/>
      <c r="F39" s="342"/>
      <c r="G39" s="372">
        <v>0</v>
      </c>
      <c r="H39" s="183"/>
    </row>
    <row r="40" spans="1:231" ht="5.0999999999999996" customHeight="1" x14ac:dyDescent="0.4">
      <c r="A40" s="5"/>
      <c r="B40" s="240"/>
      <c r="C40" s="342"/>
      <c r="D40" s="342"/>
      <c r="E40" s="342"/>
      <c r="F40" s="342"/>
      <c r="G40" s="343"/>
      <c r="H40" s="183"/>
    </row>
    <row r="41" spans="1:231" ht="15" customHeight="1" x14ac:dyDescent="0.4">
      <c r="A41" s="5"/>
      <c r="B41" s="240" t="s">
        <v>172</v>
      </c>
      <c r="C41" s="342"/>
      <c r="D41" s="342"/>
      <c r="E41" s="342"/>
      <c r="F41" s="342"/>
      <c r="G41" s="343"/>
      <c r="H41" s="183"/>
    </row>
    <row r="42" spans="1:231" ht="29.25" customHeight="1" x14ac:dyDescent="0.4">
      <c r="A42" s="5"/>
      <c r="B42" s="517" t="s">
        <v>327</v>
      </c>
      <c r="C42" s="518"/>
      <c r="D42" s="518"/>
      <c r="E42" s="518"/>
      <c r="F42" s="518"/>
      <c r="G42" s="519"/>
      <c r="H42" s="183"/>
    </row>
    <row r="43" spans="1:231" s="383" customFormat="1" ht="5.0999999999999996" customHeight="1" thickBot="1" x14ac:dyDescent="0.45">
      <c r="A43" s="6"/>
      <c r="B43" s="345"/>
      <c r="C43" s="345"/>
      <c r="D43" s="345"/>
      <c r="E43" s="345"/>
      <c r="F43" s="345"/>
      <c r="G43" s="345"/>
      <c r="H43" s="336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</row>
    <row r="44" spans="1:231" s="383" customFormat="1" ht="19.2" customHeight="1" x14ac:dyDescent="0.4">
      <c r="A44" s="328" t="s">
        <v>353</v>
      </c>
      <c r="B44" s="339"/>
      <c r="C44" s="340"/>
      <c r="D44" s="340"/>
      <c r="E44" s="340"/>
      <c r="F44" s="340"/>
      <c r="G44" s="341"/>
      <c r="H44" s="33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</row>
    <row r="45" spans="1:231" s="383" customFormat="1" ht="5.0999999999999996" customHeight="1" x14ac:dyDescent="0.4">
      <c r="A45" s="219"/>
      <c r="B45" s="240"/>
      <c r="C45" s="342"/>
      <c r="D45" s="342"/>
      <c r="E45" s="342"/>
      <c r="F45" s="342"/>
      <c r="G45" s="343"/>
      <c r="H45" s="183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</row>
    <row r="46" spans="1:231" s="383" customFormat="1" ht="18" customHeight="1" x14ac:dyDescent="0.4">
      <c r="A46" s="5"/>
      <c r="B46" s="511" t="s">
        <v>352</v>
      </c>
      <c r="C46" s="511"/>
      <c r="D46" s="511"/>
      <c r="E46" s="511"/>
      <c r="F46" s="342"/>
      <c r="G46" s="398">
        <v>0</v>
      </c>
      <c r="H46" s="183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</row>
    <row r="47" spans="1:231" s="383" customFormat="1" ht="5.0999999999999996" customHeight="1" x14ac:dyDescent="0.4">
      <c r="A47" s="5"/>
      <c r="B47" s="240"/>
      <c r="C47" s="342"/>
      <c r="D47" s="342"/>
      <c r="E47" s="342"/>
      <c r="F47" s="384"/>
      <c r="G47" s="240"/>
      <c r="H47" s="183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</row>
    <row r="48" spans="1:231" s="383" customFormat="1" ht="18" customHeight="1" x14ac:dyDescent="0.4">
      <c r="A48" s="5"/>
      <c r="B48" s="240" t="s">
        <v>355</v>
      </c>
      <c r="C48" s="342"/>
      <c r="D48" s="342"/>
      <c r="E48" s="342"/>
      <c r="F48" s="342"/>
      <c r="G48" s="367">
        <f>+IF(G46&gt;20000,20000,+IF(G46&lt;0.03*G24,G46,0.03*G24))</f>
        <v>0</v>
      </c>
      <c r="H48" s="183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</row>
    <row r="49" spans="1:231" s="383" customFormat="1" ht="5.0999999999999996" customHeight="1" x14ac:dyDescent="0.4">
      <c r="A49" s="5"/>
      <c r="B49" s="240"/>
      <c r="C49" s="342"/>
      <c r="D49" s="342"/>
      <c r="E49" s="342"/>
      <c r="F49" s="342"/>
      <c r="G49" s="240"/>
      <c r="H49" s="183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</row>
    <row r="50" spans="1:231" s="383" customFormat="1" ht="5.0999999999999996" customHeight="1" thickBot="1" x14ac:dyDescent="0.45">
      <c r="A50" s="5"/>
      <c r="B50" s="240"/>
      <c r="C50" s="240"/>
      <c r="D50" s="240"/>
      <c r="E50" s="240"/>
      <c r="F50" s="240"/>
      <c r="G50" s="240"/>
      <c r="H50" s="183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</row>
    <row r="51" spans="1:231" ht="15" customHeight="1" x14ac:dyDescent="0.4">
      <c r="A51" s="328" t="s">
        <v>354</v>
      </c>
      <c r="B51" s="339"/>
      <c r="C51" s="340"/>
      <c r="D51" s="340"/>
      <c r="E51" s="340"/>
      <c r="F51" s="340"/>
      <c r="G51" s="341"/>
      <c r="H51" s="331"/>
    </row>
    <row r="52" spans="1:231" ht="5.0999999999999996" customHeight="1" x14ac:dyDescent="0.4">
      <c r="A52" s="5"/>
      <c r="B52" s="240"/>
      <c r="C52" s="342"/>
      <c r="D52" s="342"/>
      <c r="E52" s="342"/>
      <c r="F52" s="342"/>
      <c r="G52" s="343"/>
      <c r="H52" s="183"/>
    </row>
    <row r="53" spans="1:231" ht="16.2" x14ac:dyDescent="0.4">
      <c r="A53" s="5"/>
      <c r="B53" s="240" t="s">
        <v>323</v>
      </c>
      <c r="C53" s="342"/>
      <c r="D53" s="342"/>
      <c r="E53" s="342"/>
      <c r="F53" s="342"/>
      <c r="G53" s="367">
        <f>G24-G31-G33-G35-G37-G39</f>
        <v>0</v>
      </c>
      <c r="H53" s="183"/>
    </row>
    <row r="54" spans="1:231" ht="5.0999999999999996" customHeight="1" x14ac:dyDescent="0.4">
      <c r="A54" s="5"/>
      <c r="B54" s="240"/>
      <c r="C54" s="342"/>
      <c r="D54" s="342"/>
      <c r="E54" s="342"/>
      <c r="F54" s="342"/>
      <c r="G54" s="371"/>
      <c r="H54" s="183"/>
    </row>
    <row r="55" spans="1:231" ht="5.0999999999999996" customHeight="1" x14ac:dyDescent="0.4">
      <c r="A55" s="5"/>
      <c r="B55" s="240"/>
      <c r="C55" s="342"/>
      <c r="D55" s="342"/>
      <c r="E55" s="342"/>
      <c r="F55" s="342"/>
      <c r="G55" s="371"/>
      <c r="H55" s="183"/>
    </row>
    <row r="56" spans="1:231" ht="16.2" x14ac:dyDescent="0.4">
      <c r="A56" s="5"/>
      <c r="B56" s="240" t="s">
        <v>356</v>
      </c>
      <c r="C56" s="342"/>
      <c r="D56" s="342"/>
      <c r="E56" s="342"/>
      <c r="F56" s="342"/>
      <c r="G56" s="399" t="str">
        <f>+IF(G53&lt;250000,"Film NON Agevolabile",IF((G53+G48)&gt;1000000,1000000-G48,+G53))</f>
        <v>Film NON Agevolabile</v>
      </c>
      <c r="H56" s="183"/>
    </row>
    <row r="57" spans="1:231" ht="5.0999999999999996" customHeight="1" x14ac:dyDescent="0.4">
      <c r="A57" s="5"/>
      <c r="B57" s="240"/>
      <c r="C57" s="342"/>
      <c r="D57" s="342"/>
      <c r="E57" s="342"/>
      <c r="F57" s="342"/>
      <c r="G57" s="344"/>
      <c r="H57" s="183"/>
    </row>
    <row r="58" spans="1:231" ht="4.5" customHeight="1" x14ac:dyDescent="0.4">
      <c r="A58" s="5"/>
      <c r="B58" s="240"/>
      <c r="C58" s="342"/>
      <c r="D58" s="342"/>
      <c r="E58" s="342"/>
      <c r="F58" s="342"/>
      <c r="G58" s="344"/>
      <c r="H58" s="183"/>
    </row>
    <row r="59" spans="1:231" ht="16.2" x14ac:dyDescent="0.4">
      <c r="A59" s="5"/>
      <c r="B59" s="511" t="s">
        <v>335</v>
      </c>
      <c r="C59" s="511"/>
      <c r="D59" s="511"/>
      <c r="E59" s="511"/>
      <c r="F59" s="511"/>
      <c r="G59" s="405" t="e">
        <f>+G56/G12</f>
        <v>#VALUE!</v>
      </c>
      <c r="H59" s="183"/>
    </row>
    <row r="60" spans="1:231" ht="16.2" x14ac:dyDescent="0.4">
      <c r="A60" s="5"/>
      <c r="B60" s="511"/>
      <c r="C60" s="511"/>
      <c r="D60" s="511"/>
      <c r="E60" s="511"/>
      <c r="F60" s="511"/>
      <c r="G60" s="369"/>
      <c r="H60" s="183"/>
    </row>
    <row r="61" spans="1:231" ht="5.0999999999999996" customHeight="1" thickBot="1" x14ac:dyDescent="0.45">
      <c r="A61" s="5"/>
      <c r="B61" s="240"/>
      <c r="C61" s="342"/>
      <c r="D61" s="342"/>
      <c r="E61" s="342"/>
      <c r="F61" s="342"/>
      <c r="G61" s="344"/>
      <c r="H61" s="183"/>
    </row>
    <row r="62" spans="1:231" s="400" customFormat="1" ht="5.0999999999999996" customHeight="1" x14ac:dyDescent="0.4">
      <c r="A62" s="339"/>
      <c r="B62" s="339"/>
      <c r="C62" s="339"/>
      <c r="D62" s="339"/>
      <c r="E62" s="339"/>
      <c r="F62" s="339"/>
      <c r="G62" s="339"/>
      <c r="H62" s="401"/>
    </row>
    <row r="63" spans="1:231" ht="29.25" customHeight="1" x14ac:dyDescent="0.4">
      <c r="A63" s="510" t="s">
        <v>357</v>
      </c>
      <c r="B63" s="510"/>
      <c r="C63" s="510"/>
      <c r="D63" s="510"/>
      <c r="E63" s="510"/>
      <c r="F63" s="342"/>
      <c r="G63" s="404" t="e">
        <f>+G56+G48</f>
        <v>#VALUE!</v>
      </c>
      <c r="H63" s="183"/>
    </row>
    <row r="64" spans="1:231" ht="5.0999999999999996" customHeight="1" thickBot="1" x14ac:dyDescent="0.45">
      <c r="A64" s="6"/>
      <c r="B64" s="345"/>
      <c r="C64" s="346"/>
      <c r="D64" s="346"/>
      <c r="E64" s="346"/>
      <c r="F64" s="346"/>
      <c r="G64" s="346"/>
      <c r="H64" s="336"/>
    </row>
  </sheetData>
  <sheetProtection algorithmName="SHA-512" hashValue="5G8Ppw2QJNb3LO/2+0/TWsQHRW/BbrwG1UNO80wldr1ApgT6niCLDUKkCGam6z2V4KbD1hbywqkT0taPejM+EQ==" saltValue="HkYo8Zzig1ollXu8iG4XfQ==" spinCount="100000" sheet="1" objects="1" scenarios="1"/>
  <mergeCells count="14">
    <mergeCell ref="A63:E63"/>
    <mergeCell ref="B59:F60"/>
    <mergeCell ref="A1:H1"/>
    <mergeCell ref="A2:H2"/>
    <mergeCell ref="A3:H3"/>
    <mergeCell ref="B42:G42"/>
    <mergeCell ref="B27:G27"/>
    <mergeCell ref="B6:D6"/>
    <mergeCell ref="B33:E33"/>
    <mergeCell ref="B35:E35"/>
    <mergeCell ref="B37:E37"/>
    <mergeCell ref="B39:E39"/>
    <mergeCell ref="B16:G16"/>
    <mergeCell ref="B46:E46"/>
  </mergeCells>
  <pageMargins left="0.7" right="0.7" top="0.75" bottom="0.75" header="0.3" footer="0.3"/>
  <pageSetup paperSize="9" scale="93" orientation="portrait" r:id="rId1"/>
  <colBreaks count="1" manualBreakCount="1">
    <brk id="8" max="1048575" man="1"/>
  </col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7683171-5141-4849-8AE3-C8F3D51A64D3}">
          <x14:formula1>
            <xm:f>Tendine!$B$1:$B$4</xm:f>
          </x14:formula1>
          <xm:sqref>G20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56"/>
  <sheetViews>
    <sheetView zoomScaleNormal="100" zoomScaleSheetLayoutView="100" workbookViewId="0">
      <pane xSplit="1" ySplit="4" topLeftCell="B14" activePane="bottomRight" state="frozen"/>
      <selection activeCell="T25" sqref="T25"/>
      <selection pane="topRight" activeCell="T25" sqref="T25"/>
      <selection pane="bottomLeft" activeCell="T25" sqref="T25"/>
      <selection pane="bottomRight" activeCell="D30" sqref="D30"/>
    </sheetView>
  </sheetViews>
  <sheetFormatPr defaultColWidth="9.33203125" defaultRowHeight="16.2" x14ac:dyDescent="0.4"/>
  <cols>
    <col min="1" max="1" width="59.109375" style="27" customWidth="1"/>
    <col min="2" max="2" width="16.88671875" style="147" customWidth="1"/>
    <col min="3" max="3" width="18.21875" style="27" customWidth="1"/>
    <col min="4" max="5" width="16.77734375" style="27" customWidth="1"/>
    <col min="6" max="6" width="16.77734375" style="147" customWidth="1"/>
    <col min="7" max="7" width="16.77734375" style="27" customWidth="1"/>
    <col min="8" max="10" width="13.6640625" style="27" customWidth="1"/>
    <col min="11" max="16384" width="9.33203125" style="27"/>
  </cols>
  <sheetData>
    <row r="1" spans="1:23" ht="15.75" customHeight="1" x14ac:dyDescent="0.45">
      <c r="A1" s="449" t="str">
        <f>+Produzione!A1</f>
        <v>TITOLO OPERA AUDIOVISIVA</v>
      </c>
      <c r="B1" s="450"/>
      <c r="C1" s="450"/>
      <c r="D1" s="450"/>
      <c r="E1" s="450"/>
      <c r="F1" s="450"/>
      <c r="G1" s="528"/>
    </row>
    <row r="2" spans="1:23" ht="17.399999999999999" x14ac:dyDescent="0.35">
      <c r="A2" s="529">
        <f>+Produzione!A2</f>
        <v>0</v>
      </c>
      <c r="B2" s="530"/>
      <c r="C2" s="530"/>
      <c r="D2" s="530"/>
      <c r="E2" s="530"/>
      <c r="F2" s="530"/>
      <c r="G2" s="531"/>
    </row>
    <row r="3" spans="1:23" ht="19.2" thickBot="1" x14ac:dyDescent="0.5">
      <c r="A3" s="485" t="s">
        <v>294</v>
      </c>
      <c r="B3" s="486"/>
      <c r="C3" s="486"/>
      <c r="D3" s="486"/>
      <c r="E3" s="486"/>
      <c r="F3" s="486"/>
      <c r="G3" s="532"/>
    </row>
    <row r="4" spans="1:23" ht="16.8" x14ac:dyDescent="0.4">
      <c r="A4" s="218"/>
      <c r="B4" s="192" t="str">
        <f>+'Costo di Produzione'!C4</f>
        <v>Totale</v>
      </c>
      <c r="C4" s="194" t="str">
        <f>+'Costo di Produzione'!D4</f>
        <v>Proponente</v>
      </c>
      <c r="D4" s="193" t="str">
        <f>+'Costo di Produzione'!E4</f>
        <v>It NON Prop. 1</v>
      </c>
      <c r="E4" s="171" t="str">
        <f>+'Costo di Produzione'!F4</f>
        <v>It NON Prop. 2</v>
      </c>
      <c r="F4" s="171" t="str">
        <f>+'Costo di Produzione'!G4</f>
        <v>Estero 1</v>
      </c>
      <c r="G4" s="356" t="str">
        <f>+'Costo di Produzione'!H4</f>
        <v>Estero 2</v>
      </c>
    </row>
    <row r="5" spans="1:23" s="198" customFormat="1" ht="27" customHeight="1" x14ac:dyDescent="0.4">
      <c r="A5" s="195" t="s">
        <v>92</v>
      </c>
      <c r="B5" s="196"/>
      <c r="C5" s="71">
        <f>+'Costo di Produzione'!D5</f>
        <v>0</v>
      </c>
      <c r="D5" s="197">
        <f>+'Costo di Produzione'!E5</f>
        <v>0</v>
      </c>
      <c r="E5" s="324">
        <f>+'Costo di Produzione'!F5</f>
        <v>0</v>
      </c>
      <c r="F5" s="324">
        <f>+'Costo di Produzione'!G5</f>
        <v>0</v>
      </c>
      <c r="G5" s="357">
        <f>+'Costo di Produzione'!H5</f>
        <v>0</v>
      </c>
    </row>
    <row r="6" spans="1:23" ht="15.6" thickBot="1" x14ac:dyDescent="0.4">
      <c r="A6" s="199" t="str">
        <f>+'Costo di Produzione'!A75</f>
        <v>Compartecipazione in Euro</v>
      </c>
      <c r="B6" s="160">
        <f>+SUM(C6:G6)</f>
        <v>0</v>
      </c>
      <c r="C6" s="74">
        <f>+'Costo di Produzione'!D75</f>
        <v>0</v>
      </c>
      <c r="D6" s="161">
        <f>+'Costo di Produzione'!E75</f>
        <v>0</v>
      </c>
      <c r="E6" s="73">
        <f>+'Costo di Produzione'!F75</f>
        <v>0</v>
      </c>
      <c r="F6" s="73">
        <f>+'Costo di Produzione'!G75</f>
        <v>0</v>
      </c>
      <c r="G6" s="358">
        <f>+'Costo di Produzione'!H75</f>
        <v>0</v>
      </c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</row>
    <row r="7" spans="1:23" ht="16.8" x14ac:dyDescent="0.4">
      <c r="A7" s="533" t="s">
        <v>346</v>
      </c>
      <c r="B7" s="534"/>
      <c r="C7" s="534"/>
      <c r="D7" s="534"/>
      <c r="E7" s="534"/>
      <c r="F7" s="534"/>
      <c r="G7" s="535"/>
    </row>
    <row r="8" spans="1:23" x14ac:dyDescent="0.4">
      <c r="A8" s="201" t="s">
        <v>339</v>
      </c>
      <c r="B8" s="184">
        <f t="shared" ref="B8:B21" si="0">+SUM(C8:G8)</f>
        <v>0</v>
      </c>
      <c r="C8" s="204">
        <f t="shared" ref="C8:G8" si="1">+SUM(C9:C13)</f>
        <v>0</v>
      </c>
      <c r="D8" s="202">
        <f t="shared" si="1"/>
        <v>0</v>
      </c>
      <c r="E8" s="203">
        <f t="shared" si="1"/>
        <v>0</v>
      </c>
      <c r="F8" s="203">
        <f t="shared" si="1"/>
        <v>0</v>
      </c>
      <c r="G8" s="359">
        <f t="shared" si="1"/>
        <v>0</v>
      </c>
    </row>
    <row r="9" spans="1:23" ht="15" x14ac:dyDescent="0.35">
      <c r="A9" s="205" t="s">
        <v>338</v>
      </c>
      <c r="B9" s="149">
        <f t="shared" si="0"/>
        <v>0</v>
      </c>
      <c r="C9" s="151"/>
      <c r="D9" s="150"/>
      <c r="E9" s="31"/>
      <c r="F9" s="31"/>
      <c r="G9" s="360"/>
    </row>
    <row r="10" spans="1:23" ht="15" x14ac:dyDescent="0.35">
      <c r="A10" s="205" t="s">
        <v>178</v>
      </c>
      <c r="B10" s="149">
        <f t="shared" si="0"/>
        <v>0</v>
      </c>
      <c r="C10" s="151"/>
      <c r="D10" s="150"/>
      <c r="E10" s="31"/>
      <c r="F10" s="31"/>
      <c r="G10" s="360"/>
    </row>
    <row r="11" spans="1:23" ht="15" x14ac:dyDescent="0.35">
      <c r="A11" s="205" t="s">
        <v>179</v>
      </c>
      <c r="B11" s="149">
        <f t="shared" si="0"/>
        <v>0</v>
      </c>
      <c r="C11" s="151"/>
      <c r="D11" s="150"/>
      <c r="E11" s="31"/>
      <c r="F11" s="31"/>
      <c r="G11" s="360"/>
    </row>
    <row r="12" spans="1:23" ht="15" x14ac:dyDescent="0.35">
      <c r="A12" s="205" t="s">
        <v>183</v>
      </c>
      <c r="B12" s="149">
        <f t="shared" si="0"/>
        <v>0</v>
      </c>
      <c r="C12" s="151"/>
      <c r="D12" s="150"/>
      <c r="E12" s="31"/>
      <c r="F12" s="31"/>
      <c r="G12" s="360"/>
    </row>
    <row r="13" spans="1:23" ht="15" x14ac:dyDescent="0.35">
      <c r="A13" s="205" t="s">
        <v>184</v>
      </c>
      <c r="B13" s="149">
        <f t="shared" si="0"/>
        <v>0</v>
      </c>
      <c r="C13" s="151"/>
      <c r="D13" s="150"/>
      <c r="E13" s="31"/>
      <c r="F13" s="31"/>
      <c r="G13" s="360"/>
    </row>
    <row r="14" spans="1:23" x14ac:dyDescent="0.4">
      <c r="A14" s="201" t="s">
        <v>342</v>
      </c>
      <c r="B14" s="184">
        <f t="shared" si="0"/>
        <v>0</v>
      </c>
      <c r="C14" s="204">
        <f t="shared" ref="C14:G14" si="2">+SUM(C15:C21)</f>
        <v>0</v>
      </c>
      <c r="D14" s="202">
        <f t="shared" si="2"/>
        <v>0</v>
      </c>
      <c r="E14" s="203">
        <f t="shared" si="2"/>
        <v>0</v>
      </c>
      <c r="F14" s="203">
        <f t="shared" si="2"/>
        <v>0</v>
      </c>
      <c r="G14" s="359">
        <f t="shared" si="2"/>
        <v>0</v>
      </c>
    </row>
    <row r="15" spans="1:23" ht="15" x14ac:dyDescent="0.35">
      <c r="A15" s="205" t="s">
        <v>180</v>
      </c>
      <c r="B15" s="149">
        <f t="shared" si="0"/>
        <v>0</v>
      </c>
      <c r="C15" s="151"/>
      <c r="D15" s="150"/>
      <c r="E15" s="31"/>
      <c r="F15" s="31"/>
      <c r="G15" s="360"/>
    </row>
    <row r="16" spans="1:23" ht="15" x14ac:dyDescent="0.35">
      <c r="A16" s="205" t="s">
        <v>181</v>
      </c>
      <c r="B16" s="149">
        <f t="shared" si="0"/>
        <v>0</v>
      </c>
      <c r="C16" s="151"/>
      <c r="D16" s="150"/>
      <c r="E16" s="31"/>
      <c r="F16" s="31"/>
      <c r="G16" s="360"/>
    </row>
    <row r="17" spans="1:7" ht="15" x14ac:dyDescent="0.35">
      <c r="A17" s="205" t="s">
        <v>269</v>
      </c>
      <c r="B17" s="149">
        <f t="shared" si="0"/>
        <v>0</v>
      </c>
      <c r="C17" s="151"/>
      <c r="D17" s="150"/>
      <c r="E17" s="31"/>
      <c r="F17" s="31"/>
      <c r="G17" s="360"/>
    </row>
    <row r="18" spans="1:7" ht="15" x14ac:dyDescent="0.35">
      <c r="A18" s="205" t="s">
        <v>182</v>
      </c>
      <c r="B18" s="149">
        <f t="shared" si="0"/>
        <v>0</v>
      </c>
      <c r="C18" s="151"/>
      <c r="D18" s="150"/>
      <c r="E18" s="31"/>
      <c r="F18" s="31"/>
      <c r="G18" s="360"/>
    </row>
    <row r="19" spans="1:7" ht="15" x14ac:dyDescent="0.35">
      <c r="A19" s="205" t="s">
        <v>185</v>
      </c>
      <c r="B19" s="149">
        <f t="shared" si="0"/>
        <v>0</v>
      </c>
      <c r="C19" s="151"/>
      <c r="D19" s="150"/>
      <c r="E19" s="31"/>
      <c r="F19" s="31"/>
      <c r="G19" s="360"/>
    </row>
    <row r="20" spans="1:7" ht="15" x14ac:dyDescent="0.35">
      <c r="A20" s="206" t="s">
        <v>186</v>
      </c>
      <c r="B20" s="149">
        <f t="shared" si="0"/>
        <v>0</v>
      </c>
      <c r="C20" s="151"/>
      <c r="D20" s="150"/>
      <c r="E20" s="31"/>
      <c r="F20" s="31"/>
      <c r="G20" s="360"/>
    </row>
    <row r="21" spans="1:7" ht="15" x14ac:dyDescent="0.35">
      <c r="A21" s="206" t="s">
        <v>186</v>
      </c>
      <c r="B21" s="149">
        <f t="shared" si="0"/>
        <v>0</v>
      </c>
      <c r="C21" s="151"/>
      <c r="D21" s="150"/>
      <c r="E21" s="31"/>
      <c r="F21" s="31"/>
      <c r="G21" s="360"/>
    </row>
    <row r="22" spans="1:7" x14ac:dyDescent="0.4">
      <c r="A22" s="207" t="s">
        <v>340</v>
      </c>
      <c r="B22" s="184">
        <f>+SUM(C22:G22)</f>
        <v>0</v>
      </c>
      <c r="C22" s="204">
        <f>+C8+C14</f>
        <v>0</v>
      </c>
      <c r="D22" s="202">
        <f t="shared" ref="D22:G22" si="3">+D8+D14</f>
        <v>0</v>
      </c>
      <c r="E22" s="203">
        <f t="shared" si="3"/>
        <v>0</v>
      </c>
      <c r="F22" s="203">
        <f t="shared" si="3"/>
        <v>0</v>
      </c>
      <c r="G22" s="359">
        <f t="shared" si="3"/>
        <v>0</v>
      </c>
    </row>
    <row r="23" spans="1:7" x14ac:dyDescent="0.4">
      <c r="A23" s="69" t="s">
        <v>172</v>
      </c>
      <c r="B23" s="333"/>
      <c r="C23" s="4"/>
      <c r="D23" s="4"/>
      <c r="E23" s="4"/>
      <c r="F23" s="333"/>
      <c r="G23" s="52"/>
    </row>
    <row r="24" spans="1:7" s="208" customFormat="1" ht="30" customHeight="1" x14ac:dyDescent="0.3">
      <c r="A24" s="525" t="s">
        <v>187</v>
      </c>
      <c r="B24" s="526"/>
      <c r="C24" s="526"/>
      <c r="D24" s="526"/>
      <c r="E24" s="526"/>
      <c r="F24" s="526"/>
      <c r="G24" s="527"/>
    </row>
    <row r="25" spans="1:7" ht="5.0999999999999996" customHeight="1" thickBot="1" x14ac:dyDescent="0.45">
      <c r="A25" s="6"/>
      <c r="B25" s="185"/>
      <c r="C25" s="7"/>
      <c r="D25" s="7"/>
      <c r="E25" s="7"/>
      <c r="F25" s="185"/>
      <c r="G25" s="67"/>
    </row>
    <row r="26" spans="1:7" ht="16.8" x14ac:dyDescent="0.4">
      <c r="A26" s="533" t="s">
        <v>347</v>
      </c>
      <c r="B26" s="534"/>
      <c r="C26" s="534"/>
      <c r="D26" s="534"/>
      <c r="E26" s="534"/>
      <c r="F26" s="534"/>
      <c r="G26" s="535"/>
    </row>
    <row r="27" spans="1:7" x14ac:dyDescent="0.4">
      <c r="A27" s="385" t="s">
        <v>341</v>
      </c>
      <c r="B27" s="386">
        <f t="shared" ref="B27:B41" si="4">+SUM(C27:G27)</f>
        <v>0</v>
      </c>
      <c r="C27" s="543"/>
      <c r="D27" s="544"/>
      <c r="E27" s="545"/>
      <c r="F27" s="546"/>
      <c r="G27" s="543"/>
    </row>
    <row r="28" spans="1:7" x14ac:dyDescent="0.4">
      <c r="A28" s="211" t="s">
        <v>348</v>
      </c>
      <c r="B28" s="168">
        <f t="shared" si="4"/>
        <v>0</v>
      </c>
      <c r="C28" s="167">
        <f>+SUM(C29:C32)</f>
        <v>0</v>
      </c>
      <c r="D28" s="166">
        <f>+SUM(D29:D32)</f>
        <v>0</v>
      </c>
      <c r="E28" s="30">
        <f>+SUM(E29:E32)</f>
        <v>0</v>
      </c>
      <c r="F28" s="30">
        <f>+SUM(F29:F32)</f>
        <v>0</v>
      </c>
      <c r="G28" s="33">
        <f>+SUM(G29:G32)</f>
        <v>0</v>
      </c>
    </row>
    <row r="29" spans="1:7" ht="15" x14ac:dyDescent="0.35">
      <c r="A29" s="205" t="s">
        <v>178</v>
      </c>
      <c r="B29" s="148">
        <f t="shared" si="4"/>
        <v>0</v>
      </c>
      <c r="C29" s="151"/>
      <c r="D29" s="150"/>
      <c r="E29" s="31"/>
      <c r="F29" s="31"/>
      <c r="G29" s="360"/>
    </row>
    <row r="30" spans="1:7" ht="15" x14ac:dyDescent="0.35">
      <c r="A30" s="205" t="s">
        <v>179</v>
      </c>
      <c r="B30" s="148">
        <f t="shared" si="4"/>
        <v>0</v>
      </c>
      <c r="C30" s="151"/>
      <c r="D30" s="150"/>
      <c r="E30" s="31"/>
      <c r="F30" s="31"/>
      <c r="G30" s="360"/>
    </row>
    <row r="31" spans="1:7" ht="15" x14ac:dyDescent="0.35">
      <c r="A31" s="205" t="s">
        <v>183</v>
      </c>
      <c r="B31" s="148">
        <f t="shared" si="4"/>
        <v>0</v>
      </c>
      <c r="C31" s="151"/>
      <c r="D31" s="150"/>
      <c r="E31" s="31"/>
      <c r="F31" s="31"/>
      <c r="G31" s="360"/>
    </row>
    <row r="32" spans="1:7" ht="15" x14ac:dyDescent="0.35">
      <c r="A32" s="205" t="s">
        <v>184</v>
      </c>
      <c r="B32" s="148">
        <f t="shared" si="4"/>
        <v>0</v>
      </c>
      <c r="C32" s="151"/>
      <c r="D32" s="150"/>
      <c r="E32" s="31"/>
      <c r="F32" s="31"/>
      <c r="G32" s="360"/>
    </row>
    <row r="33" spans="1:7" x14ac:dyDescent="0.4">
      <c r="A33" s="385" t="s">
        <v>343</v>
      </c>
      <c r="B33" s="184">
        <f t="shared" si="4"/>
        <v>0</v>
      </c>
      <c r="C33" s="204">
        <f t="shared" ref="C33" si="5">+SUM(C34:C40)</f>
        <v>0</v>
      </c>
      <c r="D33" s="202">
        <f t="shared" ref="D33" si="6">+SUM(D34:D40)</f>
        <v>0</v>
      </c>
      <c r="E33" s="203">
        <f t="shared" ref="E33" si="7">+SUM(E34:E40)</f>
        <v>0</v>
      </c>
      <c r="F33" s="203">
        <f t="shared" ref="F33" si="8">+SUM(F34:F40)</f>
        <v>0</v>
      </c>
      <c r="G33" s="204">
        <f t="shared" ref="G33" si="9">+SUM(G34:G40)</f>
        <v>0</v>
      </c>
    </row>
    <row r="34" spans="1:7" ht="15" x14ac:dyDescent="0.35">
      <c r="A34" s="205" t="s">
        <v>180</v>
      </c>
      <c r="B34" s="148">
        <f t="shared" si="4"/>
        <v>0</v>
      </c>
      <c r="C34" s="151"/>
      <c r="D34" s="150"/>
      <c r="E34" s="31"/>
      <c r="F34" s="31"/>
      <c r="G34" s="360"/>
    </row>
    <row r="35" spans="1:7" ht="15" x14ac:dyDescent="0.35">
      <c r="A35" s="205" t="s">
        <v>181</v>
      </c>
      <c r="B35" s="148">
        <f t="shared" si="4"/>
        <v>0</v>
      </c>
      <c r="C35" s="151"/>
      <c r="D35" s="150"/>
      <c r="E35" s="31"/>
      <c r="F35" s="31"/>
      <c r="G35" s="360"/>
    </row>
    <row r="36" spans="1:7" ht="15" x14ac:dyDescent="0.35">
      <c r="A36" s="205" t="s">
        <v>269</v>
      </c>
      <c r="B36" s="148">
        <f t="shared" si="4"/>
        <v>0</v>
      </c>
      <c r="C36" s="151"/>
      <c r="D36" s="150"/>
      <c r="E36" s="31"/>
      <c r="F36" s="31"/>
      <c r="G36" s="360"/>
    </row>
    <row r="37" spans="1:7" ht="15" x14ac:dyDescent="0.35">
      <c r="A37" s="205" t="s">
        <v>182</v>
      </c>
      <c r="B37" s="148">
        <f t="shared" si="4"/>
        <v>0</v>
      </c>
      <c r="C37" s="151"/>
      <c r="D37" s="150"/>
      <c r="E37" s="31"/>
      <c r="F37" s="31"/>
      <c r="G37" s="360"/>
    </row>
    <row r="38" spans="1:7" ht="15" x14ac:dyDescent="0.35">
      <c r="A38" s="205" t="s">
        <v>185</v>
      </c>
      <c r="B38" s="148">
        <f t="shared" si="4"/>
        <v>0</v>
      </c>
      <c r="C38" s="151"/>
      <c r="D38" s="150"/>
      <c r="E38" s="31"/>
      <c r="F38" s="31"/>
      <c r="G38" s="360"/>
    </row>
    <row r="39" spans="1:7" ht="15" x14ac:dyDescent="0.35">
      <c r="A39" s="206" t="s">
        <v>186</v>
      </c>
      <c r="B39" s="148">
        <f t="shared" si="4"/>
        <v>0</v>
      </c>
      <c r="C39" s="151"/>
      <c r="D39" s="150"/>
      <c r="E39" s="31"/>
      <c r="F39" s="31"/>
      <c r="G39" s="360"/>
    </row>
    <row r="40" spans="1:7" ht="15" x14ac:dyDescent="0.35">
      <c r="A40" s="206" t="s">
        <v>186</v>
      </c>
      <c r="B40" s="148">
        <f t="shared" si="4"/>
        <v>0</v>
      </c>
      <c r="C40" s="151"/>
      <c r="D40" s="150"/>
      <c r="E40" s="31"/>
      <c r="F40" s="31"/>
      <c r="G40" s="360"/>
    </row>
    <row r="41" spans="1:7" x14ac:dyDescent="0.4">
      <c r="A41" s="387" t="s">
        <v>188</v>
      </c>
      <c r="B41" s="184">
        <f t="shared" si="4"/>
        <v>0</v>
      </c>
      <c r="C41" s="204">
        <f>+C27+C28+C33</f>
        <v>0</v>
      </c>
      <c r="D41" s="202">
        <f>+D27+D28+D33</f>
        <v>0</v>
      </c>
      <c r="E41" s="203">
        <f>+E27+E28+E33</f>
        <v>0</v>
      </c>
      <c r="F41" s="203">
        <f>+F27+F28+F33</f>
        <v>0</v>
      </c>
      <c r="G41" s="204">
        <f>+G27+G28+G33</f>
        <v>0</v>
      </c>
    </row>
    <row r="42" spans="1:7" x14ac:dyDescent="0.4">
      <c r="A42" s="219" t="s">
        <v>172</v>
      </c>
      <c r="B42" s="333"/>
      <c r="C42" s="4"/>
      <c r="D42" s="4"/>
      <c r="E42" s="4"/>
      <c r="F42" s="4"/>
      <c r="G42" s="52"/>
    </row>
    <row r="43" spans="1:7" s="208" customFormat="1" ht="30" customHeight="1" x14ac:dyDescent="0.3">
      <c r="A43" s="524" t="s">
        <v>344</v>
      </c>
      <c r="B43" s="488"/>
      <c r="C43" s="488"/>
      <c r="D43" s="488"/>
      <c r="E43" s="488"/>
      <c r="F43" s="488"/>
      <c r="G43" s="489"/>
    </row>
    <row r="44" spans="1:7" ht="5.25" customHeight="1" thickBot="1" x14ac:dyDescent="0.45">
      <c r="A44" s="5"/>
      <c r="B44" s="333"/>
      <c r="C44" s="4"/>
      <c r="D44" s="4"/>
      <c r="E44" s="4"/>
      <c r="F44" s="333"/>
      <c r="G44" s="52"/>
    </row>
    <row r="45" spans="1:7" ht="16.8" x14ac:dyDescent="0.4">
      <c r="A45" s="92" t="s">
        <v>330</v>
      </c>
      <c r="B45" s="209"/>
      <c r="C45" s="9"/>
      <c r="D45" s="9"/>
      <c r="E45" s="9"/>
      <c r="F45" s="9"/>
      <c r="G45" s="49"/>
    </row>
    <row r="46" spans="1:7" ht="15" x14ac:dyDescent="0.35">
      <c r="A46" s="522" t="s">
        <v>234</v>
      </c>
      <c r="B46" s="523"/>
      <c r="C46" s="390" t="str">
        <f>+Produzione!I75</f>
        <v>SI</v>
      </c>
      <c r="D46" s="212" t="str">
        <f>+Produzione!I76</f>
        <v>NO</v>
      </c>
      <c r="E46" s="212" t="str">
        <f>+Produzione!I77</f>
        <v>NO</v>
      </c>
      <c r="F46" s="212" t="str">
        <f>+Produzione!I78</f>
        <v>NO</v>
      </c>
      <c r="G46" s="361" t="str">
        <f>+Produzione!I79</f>
        <v>NO</v>
      </c>
    </row>
    <row r="47" spans="1:7" ht="15" customHeight="1" x14ac:dyDescent="0.35">
      <c r="A47" s="159" t="s">
        <v>349</v>
      </c>
      <c r="B47" s="394">
        <f>+SUM(C47:G47)</f>
        <v>0</v>
      </c>
      <c r="C47" s="191">
        <f>+Produzione!J75</f>
        <v>0</v>
      </c>
      <c r="D47" s="213">
        <f>+Produzione!J76</f>
        <v>0</v>
      </c>
      <c r="E47" s="213">
        <f>+Produzione!J77</f>
        <v>0</v>
      </c>
      <c r="F47" s="213">
        <f>+Produzione!J78</f>
        <v>0</v>
      </c>
      <c r="G47" s="362">
        <f>+Produzione!J79</f>
        <v>0</v>
      </c>
    </row>
    <row r="48" spans="1:7" ht="15" customHeight="1" x14ac:dyDescent="0.35">
      <c r="A48" s="214" t="s">
        <v>218</v>
      </c>
      <c r="B48" s="394">
        <f>+Produzione!F6</f>
        <v>0</v>
      </c>
      <c r="C48" s="391"/>
      <c r="D48" s="32"/>
      <c r="E48" s="32"/>
      <c r="F48" s="32"/>
      <c r="G48" s="51"/>
    </row>
    <row r="49" spans="1:7" ht="30" customHeight="1" x14ac:dyDescent="0.35">
      <c r="A49" s="34" t="s">
        <v>345</v>
      </c>
      <c r="B49" s="395">
        <f>+SUM(C49:G49)</f>
        <v>0</v>
      </c>
      <c r="C49" s="392">
        <f>+IF(C$6=0,0,+IF(C$46="SI",+C8+C14,0))</f>
        <v>0</v>
      </c>
      <c r="D49" s="215">
        <f>+IF(D$6=0,0,+IF(D$46="SI",+D8+D14,0))</f>
        <v>0</v>
      </c>
      <c r="E49" s="215">
        <f>+IF(E$6=0,0,+IF(E$46="SI",+E8+E14,0))</f>
        <v>0</v>
      </c>
      <c r="F49" s="215">
        <f>+IF(F$6=0,0,+IF(F$46="SI",+F8+F14,0))</f>
        <v>0</v>
      </c>
      <c r="G49" s="363">
        <f>+IF(G$6=0,0,+IF(G$46="SI",+G8+G14,0))</f>
        <v>0</v>
      </c>
    </row>
    <row r="50" spans="1:7" ht="30" customHeight="1" x14ac:dyDescent="0.35">
      <c r="A50" s="34" t="s">
        <v>236</v>
      </c>
      <c r="B50" s="395">
        <f>+SUM(C50:G50)</f>
        <v>0</v>
      </c>
      <c r="C50" s="393">
        <f>+IF(C6=0,0,+IF(C46="SI",0,+C6))</f>
        <v>0</v>
      </c>
      <c r="D50" s="216">
        <f>+IF(D6=0,0,+IF(D46="SI",0,+D6))</f>
        <v>0</v>
      </c>
      <c r="E50" s="216">
        <f>+IF(E6=0,0,+IF(E46="SI",0,+E6))</f>
        <v>0</v>
      </c>
      <c r="F50" s="216">
        <f>+IF(F6=0,0,+IF(F46="SI",0,+F6))</f>
        <v>0</v>
      </c>
      <c r="G50" s="364">
        <f>+IF(G6=0,0,+IF(G46="SI",0,+G6))</f>
        <v>0</v>
      </c>
    </row>
    <row r="51" spans="1:7" ht="15" customHeight="1" x14ac:dyDescent="0.35">
      <c r="A51" s="389" t="s">
        <v>235</v>
      </c>
      <c r="B51" s="396">
        <f>+B48-B49-B50</f>
        <v>0</v>
      </c>
      <c r="C51" s="4"/>
      <c r="D51" s="4"/>
      <c r="E51" s="4"/>
      <c r="F51" s="4"/>
      <c r="G51" s="52"/>
    </row>
    <row r="52" spans="1:7" ht="15" customHeight="1" x14ac:dyDescent="0.35">
      <c r="A52" s="217" t="s">
        <v>216</v>
      </c>
      <c r="B52" s="397">
        <f>+IF(B51=0,0,B47/B51)</f>
        <v>0</v>
      </c>
      <c r="C52" s="4"/>
      <c r="D52" s="4"/>
      <c r="E52" s="4"/>
      <c r="F52" s="4"/>
      <c r="G52" s="52"/>
    </row>
    <row r="53" spans="1:7" ht="15" customHeight="1" thickBot="1" x14ac:dyDescent="0.45">
      <c r="A53" s="365" t="str">
        <f>+IF(B52&lt;1, "ATTENZIONE! Il rapporto ex art. 2  è inferiore a 1.", "")</f>
        <v>ATTENZIONE! Il rapporto ex art. 2  è inferiore a 1.</v>
      </c>
      <c r="B53" s="226"/>
      <c r="C53" s="7"/>
      <c r="D53" s="7"/>
      <c r="E53" s="7"/>
      <c r="F53" s="7"/>
      <c r="G53" s="67"/>
    </row>
    <row r="56" spans="1:7" x14ac:dyDescent="0.4">
      <c r="B56" s="388"/>
    </row>
  </sheetData>
  <sheetProtection algorithmName="SHA-512" hashValue="DhsVmQWpb/sW081dGgkVPBmzyFfOR3A7Yfl3tEgsjjfJzKAKQpDGIzGKXYetsMsZhhLSW5z0ydSnErajrkGB3A==" saltValue="iNv5Piw73I/TR3rsLh/QBw==" spinCount="100000" sheet="1" objects="1" scenarios="1"/>
  <mergeCells count="8">
    <mergeCell ref="A46:B46"/>
    <mergeCell ref="A43:G43"/>
    <mergeCell ref="A24:G24"/>
    <mergeCell ref="A1:G1"/>
    <mergeCell ref="A2:G2"/>
    <mergeCell ref="A3:G3"/>
    <mergeCell ref="A7:G7"/>
    <mergeCell ref="A26:G26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79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zoomScale="120" zoomScaleNormal="120" workbookViewId="0">
      <selection activeCell="J26" sqref="J26"/>
    </sheetView>
  </sheetViews>
  <sheetFormatPr defaultColWidth="9.33203125" defaultRowHeight="16.8" x14ac:dyDescent="0.4"/>
  <cols>
    <col min="1" max="1" width="2.6640625" style="78" customWidth="1"/>
    <col min="2" max="2" width="24.33203125" style="78" customWidth="1"/>
    <col min="3" max="6" width="18.33203125" style="78" customWidth="1"/>
    <col min="7" max="7" width="28.6640625" style="78" customWidth="1"/>
    <col min="8" max="8" width="2.6640625" style="78" customWidth="1"/>
    <col min="9" max="16384" width="9.33203125" style="78"/>
  </cols>
  <sheetData>
    <row r="1" spans="1:8" ht="18.600000000000001" x14ac:dyDescent="0.4">
      <c r="A1" s="536" t="str">
        <f>+Produzione!A1</f>
        <v>TITOLO OPERA AUDIOVISIVA</v>
      </c>
      <c r="B1" s="537"/>
      <c r="C1" s="537"/>
      <c r="D1" s="537"/>
      <c r="E1" s="537"/>
      <c r="F1" s="537"/>
      <c r="G1" s="537"/>
      <c r="H1" s="538"/>
    </row>
    <row r="2" spans="1:8" ht="17.399999999999999" x14ac:dyDescent="0.4">
      <c r="A2" s="529">
        <f>+Produzione!A2</f>
        <v>0</v>
      </c>
      <c r="B2" s="530"/>
      <c r="C2" s="530"/>
      <c r="D2" s="530"/>
      <c r="E2" s="530"/>
      <c r="F2" s="530"/>
      <c r="G2" s="530"/>
      <c r="H2" s="539"/>
    </row>
    <row r="3" spans="1:8" ht="19.2" thickBot="1" x14ac:dyDescent="0.45">
      <c r="A3" s="432" t="s">
        <v>296</v>
      </c>
      <c r="B3" s="433"/>
      <c r="C3" s="433"/>
      <c r="D3" s="433"/>
      <c r="E3" s="433"/>
      <c r="F3" s="433"/>
      <c r="G3" s="433"/>
      <c r="H3" s="434"/>
    </row>
    <row r="4" spans="1:8" x14ac:dyDescent="0.4">
      <c r="A4" s="141" t="s">
        <v>256</v>
      </c>
      <c r="B4" s="84"/>
      <c r="C4" s="89"/>
      <c r="D4" s="89"/>
      <c r="E4" s="89"/>
      <c r="F4" s="89"/>
      <c r="G4" s="89"/>
      <c r="H4" s="90"/>
    </row>
    <row r="5" spans="1:8" x14ac:dyDescent="0.4">
      <c r="A5" s="82"/>
      <c r="B5" s="84"/>
      <c r="C5" s="84"/>
      <c r="D5" s="84"/>
      <c r="E5" s="84"/>
      <c r="F5" s="84"/>
      <c r="G5" s="84"/>
      <c r="H5" s="83"/>
    </row>
    <row r="6" spans="1:8" x14ac:dyDescent="0.4">
      <c r="A6" s="82"/>
      <c r="B6" s="84"/>
      <c r="C6" s="123" t="s">
        <v>237</v>
      </c>
      <c r="D6" s="123" t="s">
        <v>238</v>
      </c>
      <c r="E6" s="123" t="s">
        <v>239</v>
      </c>
      <c r="F6" s="123" t="s">
        <v>240</v>
      </c>
      <c r="G6" s="84"/>
      <c r="H6" s="83"/>
    </row>
    <row r="7" spans="1:8" x14ac:dyDescent="0.4">
      <c r="A7" s="82"/>
      <c r="B7" s="124" t="s">
        <v>242</v>
      </c>
      <c r="C7" s="125"/>
      <c r="D7" s="125"/>
      <c r="E7" s="125"/>
      <c r="F7" s="125"/>
      <c r="G7" s="84"/>
      <c r="H7" s="83"/>
    </row>
    <row r="8" spans="1:8" x14ac:dyDescent="0.4">
      <c r="A8" s="82"/>
      <c r="B8" s="126" t="s">
        <v>241</v>
      </c>
      <c r="C8" s="127">
        <v>0</v>
      </c>
      <c r="D8" s="127">
        <v>0</v>
      </c>
      <c r="E8" s="127">
        <v>0</v>
      </c>
      <c r="F8" s="127">
        <v>0</v>
      </c>
      <c r="G8" s="84"/>
      <c r="H8" s="83"/>
    </row>
    <row r="9" spans="1:8" ht="50.4" x14ac:dyDescent="0.4">
      <c r="A9" s="82"/>
      <c r="B9" s="128" t="s">
        <v>243</v>
      </c>
      <c r="C9" s="129"/>
      <c r="D9" s="130"/>
      <c r="E9" s="129"/>
      <c r="F9" s="129"/>
      <c r="G9" s="84"/>
      <c r="H9" s="83"/>
    </row>
    <row r="10" spans="1:8" x14ac:dyDescent="0.4">
      <c r="A10" s="82"/>
      <c r="B10" s="124" t="s">
        <v>244</v>
      </c>
      <c r="C10" s="125"/>
      <c r="D10" s="125"/>
      <c r="E10" s="125"/>
      <c r="F10" s="125"/>
      <c r="G10" s="84"/>
      <c r="H10" s="83"/>
    </row>
    <row r="11" spans="1:8" x14ac:dyDescent="0.4">
      <c r="A11" s="82"/>
      <c r="B11" s="126" t="s">
        <v>241</v>
      </c>
      <c r="C11" s="127">
        <v>0</v>
      </c>
      <c r="D11" s="127">
        <v>0</v>
      </c>
      <c r="E11" s="127">
        <v>0</v>
      </c>
      <c r="F11" s="127">
        <v>0</v>
      </c>
      <c r="G11" s="84"/>
      <c r="H11" s="83"/>
    </row>
    <row r="12" spans="1:8" ht="50.4" x14ac:dyDescent="0.4">
      <c r="A12" s="82"/>
      <c r="B12" s="128" t="s">
        <v>243</v>
      </c>
      <c r="C12" s="129"/>
      <c r="D12" s="129"/>
      <c r="E12" s="129"/>
      <c r="F12" s="129"/>
      <c r="G12" s="84"/>
      <c r="H12" s="83"/>
    </row>
    <row r="13" spans="1:8" x14ac:dyDescent="0.4">
      <c r="A13" s="82"/>
      <c r="B13" s="124" t="s">
        <v>258</v>
      </c>
      <c r="C13" s="125"/>
      <c r="D13" s="125"/>
      <c r="E13" s="125"/>
      <c r="F13" s="125"/>
      <c r="G13" s="84"/>
      <c r="H13" s="83"/>
    </row>
    <row r="14" spans="1:8" x14ac:dyDescent="0.4">
      <c r="A14" s="82"/>
      <c r="B14" s="126" t="s">
        <v>241</v>
      </c>
      <c r="C14" s="127">
        <v>0</v>
      </c>
      <c r="D14" s="127">
        <v>0</v>
      </c>
      <c r="E14" s="127">
        <v>0</v>
      </c>
      <c r="F14" s="127">
        <v>0</v>
      </c>
      <c r="G14" s="84"/>
      <c r="H14" s="83"/>
    </row>
    <row r="15" spans="1:8" ht="50.4" x14ac:dyDescent="0.4">
      <c r="A15" s="82"/>
      <c r="B15" s="128" t="s">
        <v>243</v>
      </c>
      <c r="C15" s="129"/>
      <c r="D15" s="129"/>
      <c r="E15" s="129"/>
      <c r="F15" s="129"/>
      <c r="G15" s="84"/>
      <c r="H15" s="83"/>
    </row>
    <row r="16" spans="1:8" x14ac:dyDescent="0.4">
      <c r="A16" s="82"/>
      <c r="B16" s="237" t="s">
        <v>241</v>
      </c>
      <c r="C16" s="238">
        <f>+C14+C11+C8</f>
        <v>0</v>
      </c>
      <c r="D16" s="238">
        <f t="shared" ref="D16:F16" si="0">+D14+D11+D8</f>
        <v>0</v>
      </c>
      <c r="E16" s="238">
        <f t="shared" si="0"/>
        <v>0</v>
      </c>
      <c r="F16" s="238">
        <f t="shared" si="0"/>
        <v>0</v>
      </c>
      <c r="G16" s="84"/>
      <c r="H16" s="83"/>
    </row>
    <row r="17" spans="1:8" ht="5.0999999999999996" customHeight="1" x14ac:dyDescent="0.4">
      <c r="A17" s="82"/>
      <c r="B17" s="85"/>
      <c r="C17" s="236"/>
      <c r="D17" s="236"/>
      <c r="E17" s="236"/>
      <c r="F17" s="236"/>
      <c r="G17" s="84"/>
      <c r="H17" s="83"/>
    </row>
    <row r="18" spans="1:8" x14ac:dyDescent="0.4">
      <c r="A18" s="82"/>
      <c r="B18" s="91" t="s">
        <v>172</v>
      </c>
      <c r="C18" s="84"/>
      <c r="D18" s="84"/>
      <c r="E18" s="84"/>
      <c r="F18" s="84"/>
      <c r="G18" s="84"/>
      <c r="H18" s="83"/>
    </row>
    <row r="19" spans="1:8" ht="34.5" customHeight="1" x14ac:dyDescent="0.4">
      <c r="A19" s="82"/>
      <c r="B19" s="540"/>
      <c r="C19" s="541"/>
      <c r="D19" s="541"/>
      <c r="E19" s="541"/>
      <c r="F19" s="541"/>
      <c r="G19" s="542"/>
      <c r="H19" s="83"/>
    </row>
    <row r="20" spans="1:8" ht="8.25" customHeight="1" thickBot="1" x14ac:dyDescent="0.45">
      <c r="A20" s="86"/>
      <c r="B20" s="87"/>
      <c r="C20" s="87"/>
      <c r="D20" s="87"/>
      <c r="E20" s="87"/>
      <c r="F20" s="87"/>
      <c r="G20" s="87"/>
      <c r="H20" s="88"/>
    </row>
    <row r="21" spans="1:8" ht="18.600000000000001" x14ac:dyDescent="0.45">
      <c r="A21" s="142" t="s">
        <v>267</v>
      </c>
      <c r="B21" s="84"/>
      <c r="C21" s="89"/>
      <c r="D21" s="89"/>
      <c r="E21" s="89"/>
      <c r="F21" s="89"/>
      <c r="G21" s="89"/>
      <c r="H21" s="90"/>
    </row>
    <row r="22" spans="1:8" x14ac:dyDescent="0.4">
      <c r="A22" s="82"/>
      <c r="B22" s="84"/>
      <c r="C22" s="84"/>
      <c r="D22" s="84"/>
      <c r="E22" s="84"/>
      <c r="F22" s="84"/>
      <c r="G22" s="84"/>
      <c r="H22" s="83"/>
    </row>
    <row r="23" spans="1:8" x14ac:dyDescent="0.4">
      <c r="A23" s="82"/>
      <c r="B23" s="131"/>
      <c r="C23" s="132" t="s">
        <v>245</v>
      </c>
      <c r="D23" s="132" t="s">
        <v>246</v>
      </c>
      <c r="E23" s="132" t="s">
        <v>247</v>
      </c>
      <c r="F23" s="132" t="s">
        <v>259</v>
      </c>
      <c r="G23" s="98" t="s">
        <v>248</v>
      </c>
      <c r="H23" s="83"/>
    </row>
    <row r="24" spans="1:8" x14ac:dyDescent="0.4">
      <c r="A24" s="82"/>
      <c r="B24" s="133" t="s">
        <v>249</v>
      </c>
      <c r="C24" s="134"/>
      <c r="D24" s="134"/>
      <c r="E24" s="134"/>
      <c r="F24" s="377" t="s">
        <v>122</v>
      </c>
      <c r="G24" s="135"/>
      <c r="H24" s="83"/>
    </row>
    <row r="25" spans="1:8" x14ac:dyDescent="0.4">
      <c r="A25" s="82"/>
      <c r="B25" s="133" t="s">
        <v>250</v>
      </c>
      <c r="C25" s="134"/>
      <c r="D25" s="134"/>
      <c r="E25" s="134"/>
      <c r="F25" s="377" t="s">
        <v>122</v>
      </c>
      <c r="G25" s="135"/>
      <c r="H25" s="83"/>
    </row>
    <row r="26" spans="1:8" x14ac:dyDescent="0.4">
      <c r="A26" s="82"/>
      <c r="B26" s="133" t="s">
        <v>260</v>
      </c>
      <c r="C26" s="134"/>
      <c r="D26" s="134"/>
      <c r="E26" s="134"/>
      <c r="F26" s="377" t="s">
        <v>122</v>
      </c>
      <c r="G26" s="135"/>
      <c r="H26" s="83"/>
    </row>
    <row r="27" spans="1:8" x14ac:dyDescent="0.4">
      <c r="A27" s="82"/>
      <c r="B27" s="133" t="s">
        <v>265</v>
      </c>
      <c r="C27" s="134"/>
      <c r="D27" s="134"/>
      <c r="E27" s="134"/>
      <c r="F27" s="377" t="s">
        <v>122</v>
      </c>
      <c r="G27" s="135"/>
      <c r="H27" s="83"/>
    </row>
    <row r="28" spans="1:8" x14ac:dyDescent="0.4">
      <c r="A28" s="82"/>
      <c r="B28" s="133" t="s">
        <v>266</v>
      </c>
      <c r="C28" s="134"/>
      <c r="D28" s="134"/>
      <c r="E28" s="134"/>
      <c r="F28" s="377" t="s">
        <v>122</v>
      </c>
      <c r="G28" s="135"/>
      <c r="H28" s="83"/>
    </row>
    <row r="29" spans="1:8" x14ac:dyDescent="0.4">
      <c r="A29" s="82"/>
      <c r="B29" s="133" t="s">
        <v>251</v>
      </c>
      <c r="C29" s="134"/>
      <c r="D29" s="134"/>
      <c r="E29" s="134"/>
      <c r="F29" s="377" t="s">
        <v>122</v>
      </c>
      <c r="G29" s="135"/>
      <c r="H29" s="83"/>
    </row>
    <row r="30" spans="1:8" x14ac:dyDescent="0.4">
      <c r="A30" s="82"/>
      <c r="B30" s="133" t="s">
        <v>252</v>
      </c>
      <c r="C30" s="134"/>
      <c r="D30" s="134"/>
      <c r="E30" s="134"/>
      <c r="F30" s="377" t="s">
        <v>122</v>
      </c>
      <c r="G30" s="135"/>
      <c r="H30" s="83"/>
    </row>
    <row r="31" spans="1:8" x14ac:dyDescent="0.4">
      <c r="A31" s="82"/>
      <c r="B31" s="133" t="s">
        <v>253</v>
      </c>
      <c r="C31" s="134"/>
      <c r="D31" s="134"/>
      <c r="E31" s="134"/>
      <c r="F31" s="377" t="s">
        <v>122</v>
      </c>
      <c r="G31" s="135"/>
      <c r="H31" s="83"/>
    </row>
    <row r="32" spans="1:8" x14ac:dyDescent="0.4">
      <c r="A32" s="82"/>
      <c r="B32" s="133" t="s">
        <v>254</v>
      </c>
      <c r="C32" s="134"/>
      <c r="D32" s="134"/>
      <c r="E32" s="134"/>
      <c r="F32" s="377" t="s">
        <v>122</v>
      </c>
      <c r="G32" s="135"/>
      <c r="H32" s="83"/>
    </row>
    <row r="33" spans="1:8" x14ac:dyDescent="0.4">
      <c r="A33" s="82"/>
      <c r="B33" s="133" t="s">
        <v>255</v>
      </c>
      <c r="C33" s="134"/>
      <c r="D33" s="134"/>
      <c r="E33" s="134"/>
      <c r="F33" s="377" t="s">
        <v>122</v>
      </c>
      <c r="G33" s="135"/>
      <c r="H33" s="83"/>
    </row>
    <row r="34" spans="1:8" x14ac:dyDescent="0.4">
      <c r="A34" s="82"/>
      <c r="B34" s="133" t="s">
        <v>261</v>
      </c>
      <c r="C34" s="134"/>
      <c r="D34" s="134"/>
      <c r="E34" s="134"/>
      <c r="F34" s="377" t="s">
        <v>122</v>
      </c>
      <c r="G34" s="135"/>
      <c r="H34" s="83"/>
    </row>
    <row r="35" spans="1:8" x14ac:dyDescent="0.4">
      <c r="A35" s="82"/>
      <c r="B35" s="133" t="s">
        <v>262</v>
      </c>
      <c r="C35" s="134"/>
      <c r="D35" s="134"/>
      <c r="E35" s="134"/>
      <c r="F35" s="377" t="s">
        <v>122</v>
      </c>
      <c r="G35" s="135"/>
      <c r="H35" s="83"/>
    </row>
    <row r="36" spans="1:8" x14ac:dyDescent="0.4">
      <c r="A36" s="82"/>
      <c r="B36" s="133" t="s">
        <v>263</v>
      </c>
      <c r="C36" s="134"/>
      <c r="D36" s="134"/>
      <c r="E36" s="134"/>
      <c r="F36" s="377" t="s">
        <v>122</v>
      </c>
      <c r="G36" s="135"/>
      <c r="H36" s="83"/>
    </row>
    <row r="37" spans="1:8" x14ac:dyDescent="0.4">
      <c r="A37" s="82"/>
      <c r="B37" s="133" t="s">
        <v>264</v>
      </c>
      <c r="C37" s="134"/>
      <c r="D37" s="134"/>
      <c r="E37" s="134"/>
      <c r="F37" s="377" t="s">
        <v>122</v>
      </c>
      <c r="G37" s="135"/>
      <c r="H37" s="83"/>
    </row>
    <row r="38" spans="1:8" x14ac:dyDescent="0.4">
      <c r="A38" s="82"/>
      <c r="B38" s="136" t="s">
        <v>257</v>
      </c>
      <c r="C38" s="134"/>
      <c r="D38" s="134"/>
      <c r="E38" s="134"/>
      <c r="F38" s="377" t="s">
        <v>122</v>
      </c>
      <c r="G38" s="135"/>
      <c r="H38" s="83"/>
    </row>
    <row r="39" spans="1:8" x14ac:dyDescent="0.4">
      <c r="A39" s="82"/>
      <c r="B39" s="136" t="s">
        <v>257</v>
      </c>
      <c r="C39" s="134"/>
      <c r="D39" s="134"/>
      <c r="E39" s="134"/>
      <c r="F39" s="377" t="s">
        <v>122</v>
      </c>
      <c r="G39" s="135"/>
      <c r="H39" s="83"/>
    </row>
    <row r="40" spans="1:8" x14ac:dyDescent="0.4">
      <c r="A40" s="82"/>
      <c r="B40" s="136" t="s">
        <v>257</v>
      </c>
      <c r="C40" s="134"/>
      <c r="D40" s="134"/>
      <c r="E40" s="134"/>
      <c r="F40" s="377" t="s">
        <v>122</v>
      </c>
      <c r="G40" s="135"/>
      <c r="H40" s="83"/>
    </row>
    <row r="41" spans="1:8" x14ac:dyDescent="0.4">
      <c r="A41" s="82"/>
      <c r="B41" s="136" t="s">
        <v>257</v>
      </c>
      <c r="C41" s="134"/>
      <c r="D41" s="134"/>
      <c r="E41" s="134"/>
      <c r="F41" s="377" t="s">
        <v>122</v>
      </c>
      <c r="G41" s="135"/>
      <c r="H41" s="83"/>
    </row>
    <row r="42" spans="1:8" x14ac:dyDescent="0.4">
      <c r="A42" s="82"/>
      <c r="B42" s="136" t="s">
        <v>257</v>
      </c>
      <c r="C42" s="134"/>
      <c r="D42" s="134"/>
      <c r="E42" s="134"/>
      <c r="F42" s="377" t="s">
        <v>122</v>
      </c>
      <c r="G42" s="135"/>
      <c r="H42" s="83"/>
    </row>
    <row r="43" spans="1:8" x14ac:dyDescent="0.4">
      <c r="A43" s="82"/>
      <c r="B43" s="137" t="s">
        <v>257</v>
      </c>
      <c r="C43" s="138"/>
      <c r="D43" s="138"/>
      <c r="E43" s="138"/>
      <c r="F43" s="378" t="s">
        <v>122</v>
      </c>
      <c r="G43" s="139"/>
      <c r="H43" s="83"/>
    </row>
    <row r="44" spans="1:8" ht="17.399999999999999" thickBot="1" x14ac:dyDescent="0.45">
      <c r="A44" s="86"/>
      <c r="B44" s="140" t="s">
        <v>268</v>
      </c>
      <c r="C44" s="87"/>
      <c r="D44" s="87"/>
      <c r="E44" s="87"/>
      <c r="F44" s="87"/>
      <c r="G44" s="87"/>
      <c r="H44" s="88"/>
    </row>
  </sheetData>
  <sheetProtection algorithmName="SHA-512" hashValue="fB0KHYqV6+V08dO13uIxeBC0G6j9wnZBlA+IaBiZi4+KeZwoPrIEETvfe7Awkdui8B19sF5GhOLVvbmoeW1s9Q==" saltValue="eRCI6xJNNoJyXPfsffzLCQ==" spinCount="100000" sheet="1" objects="1" scenarios="1"/>
  <mergeCells count="4">
    <mergeCell ref="A1:H1"/>
    <mergeCell ref="A2:H2"/>
    <mergeCell ref="A3:H3"/>
    <mergeCell ref="B19:G1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Tendine!$A$1:$A$2</xm:f>
          </x14:formula1>
          <xm:sqref>F24:F43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"/>
  <sheetViews>
    <sheetView workbookViewId="0">
      <selection activeCell="H2" sqref="H2"/>
    </sheetView>
  </sheetViews>
  <sheetFormatPr defaultColWidth="8.6640625" defaultRowHeight="14.4" x14ac:dyDescent="0.3"/>
  <cols>
    <col min="1" max="1" width="8.6640625" style="2"/>
    <col min="2" max="3" width="27.33203125" style="2" customWidth="1"/>
    <col min="4" max="4" width="24.44140625" style="2" customWidth="1"/>
    <col min="5" max="5" width="13.33203125" style="2" customWidth="1"/>
    <col min="6" max="6" width="19.5546875" style="2" customWidth="1"/>
    <col min="7" max="7" width="27.6640625" style="2" customWidth="1"/>
    <col min="8" max="8" width="37" style="2" customWidth="1"/>
    <col min="9" max="9" width="23.6640625" style="2" customWidth="1"/>
    <col min="10" max="16384" width="8.6640625" style="2"/>
  </cols>
  <sheetData>
    <row r="1" spans="1:9" ht="28.8" x14ac:dyDescent="0.3">
      <c r="A1" s="2" t="s">
        <v>114</v>
      </c>
      <c r="B1" s="2" t="s">
        <v>290</v>
      </c>
      <c r="C1" s="2" t="s">
        <v>131</v>
      </c>
      <c r="D1" s="2" t="s">
        <v>123</v>
      </c>
      <c r="E1" s="2" t="s">
        <v>128</v>
      </c>
      <c r="F1" s="2" t="s">
        <v>202</v>
      </c>
      <c r="G1" s="2" t="s">
        <v>158</v>
      </c>
      <c r="H1" s="1" t="s">
        <v>189</v>
      </c>
      <c r="I1" s="2" t="s">
        <v>282</v>
      </c>
    </row>
    <row r="2" spans="1:9" ht="57.6" x14ac:dyDescent="0.3">
      <c r="A2" s="2" t="s">
        <v>122</v>
      </c>
      <c r="B2" s="2" t="s">
        <v>291</v>
      </c>
      <c r="C2" s="2" t="s">
        <v>132</v>
      </c>
      <c r="D2" s="2" t="s">
        <v>125</v>
      </c>
      <c r="E2" s="2" t="s">
        <v>175</v>
      </c>
      <c r="F2" s="2" t="s">
        <v>143</v>
      </c>
      <c r="G2" s="2" t="s">
        <v>140</v>
      </c>
      <c r="H2" s="1" t="s">
        <v>190</v>
      </c>
      <c r="I2" s="2" t="s">
        <v>280</v>
      </c>
    </row>
    <row r="3" spans="1:9" ht="28.8" x14ac:dyDescent="0.3">
      <c r="B3" s="2" t="s">
        <v>292</v>
      </c>
      <c r="C3" s="2" t="s">
        <v>133</v>
      </c>
      <c r="D3" s="2" t="s">
        <v>124</v>
      </c>
      <c r="F3" s="2" t="s">
        <v>144</v>
      </c>
      <c r="G3" s="2" t="s">
        <v>141</v>
      </c>
      <c r="H3" s="1" t="s">
        <v>191</v>
      </c>
      <c r="I3" s="2" t="s">
        <v>281</v>
      </c>
    </row>
    <row r="4" spans="1:9" ht="16.8" x14ac:dyDescent="0.3">
      <c r="B4" s="2" t="s">
        <v>293</v>
      </c>
      <c r="G4" s="2" t="s">
        <v>147</v>
      </c>
      <c r="H4" s="1" t="s">
        <v>192</v>
      </c>
    </row>
    <row r="5" spans="1:9" ht="16.8" x14ac:dyDescent="0.3">
      <c r="B5" s="2" t="s">
        <v>219</v>
      </c>
      <c r="H5" s="1" t="s">
        <v>193</v>
      </c>
    </row>
    <row r="6" spans="1:9" ht="16.8" x14ac:dyDescent="0.3">
      <c r="B6" s="2" t="s">
        <v>220</v>
      </c>
      <c r="H6" s="1" t="s">
        <v>196</v>
      </c>
    </row>
    <row r="7" spans="1:9" ht="28.8" x14ac:dyDescent="0.3">
      <c r="B7" s="2" t="s">
        <v>283</v>
      </c>
      <c r="H7" s="1" t="s">
        <v>194</v>
      </c>
    </row>
    <row r="8" spans="1:9" ht="16.8" x14ac:dyDescent="0.3">
      <c r="H8" s="1" t="s">
        <v>197</v>
      </c>
    </row>
    <row r="9" spans="1:9" x14ac:dyDescent="0.3">
      <c r="H9" s="2" t="s">
        <v>195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9</vt:i4>
      </vt:variant>
    </vt:vector>
  </HeadingPairs>
  <TitlesOfParts>
    <vt:vector size="16" baseType="lpstr">
      <vt:lpstr>Produzione</vt:lpstr>
      <vt:lpstr>Costo di Produzione</vt:lpstr>
      <vt:lpstr>Costi Ammissibili</vt:lpstr>
      <vt:lpstr>Contributo</vt:lpstr>
      <vt:lpstr>Coperture finanziarie</vt:lpstr>
      <vt:lpstr>Scene e cast</vt:lpstr>
      <vt:lpstr>Tendine</vt:lpstr>
      <vt:lpstr>Contributo!Area_stampa</vt:lpstr>
      <vt:lpstr>'Coperture finanziarie'!Area_stampa</vt:lpstr>
      <vt:lpstr>'Costi Ammissibili'!Area_stampa</vt:lpstr>
      <vt:lpstr>'Costo di Produzione'!Area_stampa</vt:lpstr>
      <vt:lpstr>Produzione!Area_stampa</vt:lpstr>
      <vt:lpstr>'Coperture finanziarie'!Titoli_stampa</vt:lpstr>
      <vt:lpstr>'Costi Ammissibili'!Titoli_stampa</vt:lpstr>
      <vt:lpstr>'Costo di Produzione'!Titoli_stampa</vt:lpstr>
      <vt:lpstr>Produzione!Titoli_stampa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2025-10-30T09:50:19Z</cp:lastPrinted>
  <dcterms:created xsi:type="dcterms:W3CDTF">2018-10-23T07:34:10Z</dcterms:created>
  <dcterms:modified xsi:type="dcterms:W3CDTF">2025-11-24T08:45:35Z</dcterms:modified>
</cp:coreProperties>
</file>