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loudlazioinnova-my.sharepoint.com/personal/lisia_lazioinnova_it/Documents/Desktop/"/>
    </mc:Choice>
  </mc:AlternateContent>
  <xr:revisionPtr revIDLastSave="0" documentId="8_{DBA01722-2891-4C86-A02F-345D1DF2A66D}" xr6:coauthVersionLast="47" xr6:coauthVersionMax="47" xr10:uidLastSave="{00000000-0000-0000-0000-000000000000}"/>
  <workbookProtection workbookAlgorithmName="SHA-512" workbookHashValue="OEBa00dGmLg/q31uiH30vYGJoi4DGM3fIkdlTulzi3kmpEzKODGfx4TGYUJdvdITsY9tulImYw92UCNWfoKXUg==" workbookSaltValue="89CPZDVNcMIbPCyIWGdWeg==" workbookSpinCount="100000" lockStructure="1"/>
  <bookViews>
    <workbookView xWindow="-108" yWindow="-108" windowWidth="30936" windowHeight="12456" xr2:uid="{00000000-000D-0000-FFFF-FFFF00000000}"/>
  </bookViews>
  <sheets>
    <sheet name="Dati generali" sheetId="13" r:id="rId1"/>
    <sheet name="Coproduttori" sheetId="14" r:id="rId2"/>
    <sheet name="Riprese, Scene e Cast" sheetId="16" r:id="rId3"/>
    <sheet name="Costo C. di Produzione" sheetId="1" r:id="rId4"/>
    <sheet name="Costi Ammissibili" sheetId="2" r:id="rId5"/>
    <sheet name="Contributi" sheetId="4" r:id="rId6"/>
    <sheet name="Coperture finanziarie" sheetId="20" r:id="rId7"/>
    <sheet name="Verifiche" sheetId="11" r:id="rId8"/>
    <sheet name="Impegni assunti" sheetId="15" r:id="rId9"/>
    <sheet name="Tendine" sheetId="12" state="hidden" r:id="rId10"/>
  </sheets>
  <definedNames>
    <definedName name="_xlnm.Print_Area" localSheetId="5">Contributi!$A$1:$H$52</definedName>
    <definedName name="_xlnm.Print_Area" localSheetId="6">'Coperture finanziarie'!$A$1:$P$66</definedName>
    <definedName name="_xlnm.Print_Area" localSheetId="1">Coproduttori!$A$1:$H$197</definedName>
    <definedName name="_xlnm.Print_Area" localSheetId="4">'Costi Ammissibili'!$A$5:$K$91</definedName>
    <definedName name="_xlnm.Print_Area" localSheetId="3">'Costo C. di Produzione'!$A$6:$Q$105</definedName>
    <definedName name="_xlnm.Print_Area" localSheetId="0">'Dati generali'!$A$1:$E$51</definedName>
    <definedName name="_xlnm.Print_Area" localSheetId="8">'Impegni assunti'!$A$1:$F$105</definedName>
    <definedName name="_xlnm.Print_Area" localSheetId="2">'Riprese, Scene e Cast'!$A$1:$I$74</definedName>
    <definedName name="_xlnm.Print_Area" localSheetId="7">Verifiche!$A$1:$D$19</definedName>
    <definedName name="_xlnm.Print_Titles" localSheetId="6">'Coperture finanziarie'!$1:$3</definedName>
    <definedName name="_xlnm.Print_Titles" localSheetId="1">Coproduttori!$1:$3</definedName>
    <definedName name="_xlnm.Print_Titles" localSheetId="4">'Costi Ammissibili'!$1:$4</definedName>
    <definedName name="_xlnm.Print_Titles" localSheetId="3">'Costo C. di Produzione'!$1:$5</definedName>
    <definedName name="_xlnm.Print_Titles" localSheetId="0">'Dati generali'!$1:$3</definedName>
    <definedName name="_xlnm.Print_Titles" localSheetId="8">'Impegni assunti'!$1:$4</definedName>
    <definedName name="_xlnm.Print_Titles" localSheetId="7">Verifiche!$1:$3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8" i="2"/>
  <c r="M9" i="2"/>
  <c r="M10" i="2"/>
  <c r="M11" i="2"/>
  <c r="M12" i="2"/>
  <c r="M13" i="2"/>
  <c r="M14" i="2"/>
  <c r="M15" i="2"/>
  <c r="M8" i="2"/>
  <c r="C79" i="1"/>
  <c r="C10" i="11"/>
  <c r="C13" i="11" s="1"/>
  <c r="B11" i="11"/>
  <c r="P31" i="20"/>
  <c r="O31" i="20"/>
  <c r="N31" i="20"/>
  <c r="M31" i="20"/>
  <c r="K31" i="20"/>
  <c r="J31" i="20"/>
  <c r="I31" i="20"/>
  <c r="H31" i="20"/>
  <c r="G31" i="20"/>
  <c r="F31" i="20"/>
  <c r="E31" i="20"/>
  <c r="E27" i="20"/>
  <c r="F27" i="20"/>
  <c r="G27" i="20"/>
  <c r="H27" i="20"/>
  <c r="I27" i="20"/>
  <c r="J27" i="20"/>
  <c r="K27" i="20"/>
  <c r="D31" i="20"/>
  <c r="L9" i="14"/>
  <c r="L8" i="14"/>
  <c r="L7" i="14"/>
  <c r="L6" i="14"/>
  <c r="I9" i="14"/>
  <c r="G38" i="20" s="1"/>
  <c r="G39" i="20" s="1"/>
  <c r="I8" i="14"/>
  <c r="I7" i="14"/>
  <c r="I6" i="14"/>
  <c r="D38" i="20" s="1"/>
  <c r="D44" i="20" s="1"/>
  <c r="C167" i="14"/>
  <c r="A2" i="11"/>
  <c r="P38" i="20"/>
  <c r="P39" i="20" s="1"/>
  <c r="O38" i="20"/>
  <c r="O39" i="20" s="1"/>
  <c r="N38" i="20"/>
  <c r="N39" i="20" s="1"/>
  <c r="M38" i="20"/>
  <c r="M39" i="20" s="1"/>
  <c r="K38" i="20"/>
  <c r="K39" i="20" s="1"/>
  <c r="J38" i="20"/>
  <c r="J39" i="20" s="1"/>
  <c r="I38" i="20"/>
  <c r="I39" i="20" s="1"/>
  <c r="H38" i="20"/>
  <c r="H39" i="20" s="1"/>
  <c r="F38" i="20"/>
  <c r="F39" i="20" s="1"/>
  <c r="E38" i="20"/>
  <c r="E39" i="20" s="1"/>
  <c r="K20" i="14"/>
  <c r="K19" i="14"/>
  <c r="K18" i="14"/>
  <c r="K17" i="14"/>
  <c r="K14" i="14"/>
  <c r="K13" i="14"/>
  <c r="K12" i="14"/>
  <c r="K11" i="14"/>
  <c r="C6" i="11"/>
  <c r="M8" i="14"/>
  <c r="M7" i="14"/>
  <c r="C59" i="20"/>
  <c r="L59" i="20"/>
  <c r="L58" i="20"/>
  <c r="C58" i="20"/>
  <c r="L57" i="20"/>
  <c r="C57" i="20"/>
  <c r="L56" i="20"/>
  <c r="C56" i="20"/>
  <c r="L55" i="20"/>
  <c r="C55" i="20"/>
  <c r="L54" i="20"/>
  <c r="H52" i="20"/>
  <c r="C54" i="20"/>
  <c r="L53" i="20"/>
  <c r="C53" i="20"/>
  <c r="P52" i="20"/>
  <c r="O52" i="20"/>
  <c r="N52" i="20"/>
  <c r="M52" i="20"/>
  <c r="K52" i="20"/>
  <c r="J52" i="20"/>
  <c r="I52" i="20"/>
  <c r="G52" i="20"/>
  <c r="F52" i="20"/>
  <c r="E52" i="20"/>
  <c r="L51" i="20"/>
  <c r="C51" i="20"/>
  <c r="C50" i="20"/>
  <c r="P48" i="20"/>
  <c r="O48" i="20"/>
  <c r="N48" i="20"/>
  <c r="M48" i="20"/>
  <c r="K48" i="20"/>
  <c r="J48" i="20"/>
  <c r="I48" i="20"/>
  <c r="H48" i="20"/>
  <c r="L30" i="20"/>
  <c r="C30" i="20"/>
  <c r="L29" i="20"/>
  <c r="C29" i="20"/>
  <c r="L28" i="20"/>
  <c r="C28" i="20"/>
  <c r="P27" i="20"/>
  <c r="O27" i="20"/>
  <c r="N27" i="20"/>
  <c r="M27" i="20"/>
  <c r="D27" i="20"/>
  <c r="L25" i="20"/>
  <c r="C25" i="20"/>
  <c r="L24" i="20"/>
  <c r="C24" i="20"/>
  <c r="L23" i="20"/>
  <c r="C23" i="20"/>
  <c r="L22" i="20"/>
  <c r="C22" i="20"/>
  <c r="L21" i="20"/>
  <c r="C21" i="20"/>
  <c r="L20" i="20"/>
  <c r="C20" i="20"/>
  <c r="P19" i="20"/>
  <c r="O19" i="20"/>
  <c r="N19" i="20"/>
  <c r="M19" i="20"/>
  <c r="K19" i="20"/>
  <c r="J19" i="20"/>
  <c r="I19" i="20"/>
  <c r="H19" i="20"/>
  <c r="G19" i="20"/>
  <c r="F19" i="20"/>
  <c r="E19" i="20"/>
  <c r="D19" i="20"/>
  <c r="L18" i="20"/>
  <c r="C18" i="20"/>
  <c r="L17" i="20"/>
  <c r="C17" i="20"/>
  <c r="L16" i="20"/>
  <c r="C16" i="20"/>
  <c r="C15" i="20"/>
  <c r="C12" i="20"/>
  <c r="P10" i="20"/>
  <c r="O10" i="20"/>
  <c r="N10" i="20"/>
  <c r="M10" i="20"/>
  <c r="K10" i="20"/>
  <c r="J10" i="20"/>
  <c r="I10" i="20"/>
  <c r="G10" i="20"/>
  <c r="F10" i="20"/>
  <c r="E10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A2" i="20"/>
  <c r="M9" i="14" l="1"/>
  <c r="M6" i="14"/>
  <c r="I44" i="20"/>
  <c r="J44" i="20"/>
  <c r="K44" i="20"/>
  <c r="M44" i="20"/>
  <c r="E44" i="20"/>
  <c r="N44" i="20"/>
  <c r="F44" i="20"/>
  <c r="O44" i="20"/>
  <c r="G44" i="20"/>
  <c r="P44" i="20"/>
  <c r="H44" i="20"/>
  <c r="J41" i="20"/>
  <c r="J42" i="20" s="1"/>
  <c r="J43" i="20" s="1"/>
  <c r="K41" i="20"/>
  <c r="K42" i="20" s="1"/>
  <c r="K43" i="20" s="1"/>
  <c r="M41" i="20"/>
  <c r="M42" i="20" s="1"/>
  <c r="M43" i="20" s="1"/>
  <c r="N41" i="20"/>
  <c r="N42" i="20" s="1"/>
  <c r="N43" i="20" s="1"/>
  <c r="O41" i="20"/>
  <c r="O42" i="20" s="1"/>
  <c r="O43" i="20" s="1"/>
  <c r="H41" i="20"/>
  <c r="H42" i="20" s="1"/>
  <c r="H43" i="20" s="1"/>
  <c r="P41" i="20"/>
  <c r="P42" i="20" s="1"/>
  <c r="P43" i="20" s="1"/>
  <c r="I41" i="20"/>
  <c r="I42" i="20" s="1"/>
  <c r="I43" i="20" s="1"/>
  <c r="D39" i="20"/>
  <c r="C11" i="20"/>
  <c r="B11" i="20" s="1"/>
  <c r="B55" i="20"/>
  <c r="M60" i="20"/>
  <c r="B29" i="20"/>
  <c r="B54" i="20"/>
  <c r="O26" i="20"/>
  <c r="B59" i="20"/>
  <c r="K26" i="20"/>
  <c r="B12" i="20"/>
  <c r="I26" i="20"/>
  <c r="B15" i="20"/>
  <c r="B30" i="20"/>
  <c r="B56" i="20"/>
  <c r="B23" i="20"/>
  <c r="N26" i="20"/>
  <c r="C14" i="20"/>
  <c r="B14" i="20" s="1"/>
  <c r="B28" i="20"/>
  <c r="J26" i="20"/>
  <c r="B51" i="20"/>
  <c r="F26" i="20"/>
  <c r="K8" i="14" s="1"/>
  <c r="B50" i="20"/>
  <c r="B53" i="20"/>
  <c r="L48" i="20"/>
  <c r="B24" i="20"/>
  <c r="B57" i="20"/>
  <c r="L27" i="20"/>
  <c r="E26" i="20"/>
  <c r="K7" i="14" s="1"/>
  <c r="K60" i="20"/>
  <c r="B17" i="20"/>
  <c r="B20" i="20"/>
  <c r="L52" i="20"/>
  <c r="L10" i="20"/>
  <c r="B18" i="20"/>
  <c r="B21" i="20"/>
  <c r="N60" i="20"/>
  <c r="H10" i="20"/>
  <c r="H26" i="20" s="1"/>
  <c r="C19" i="20"/>
  <c r="L19" i="20"/>
  <c r="B22" i="20"/>
  <c r="B25" i="20"/>
  <c r="P60" i="20"/>
  <c r="B58" i="20"/>
  <c r="P26" i="20"/>
  <c r="H60" i="20"/>
  <c r="G26" i="20"/>
  <c r="K9" i="14" s="1"/>
  <c r="B16" i="20"/>
  <c r="I60" i="20"/>
  <c r="J60" i="20"/>
  <c r="D10" i="20"/>
  <c r="D52" i="20"/>
  <c r="L31" i="20"/>
  <c r="M26" i="20"/>
  <c r="O60" i="20"/>
  <c r="C27" i="20"/>
  <c r="C31" i="20" l="1"/>
  <c r="B27" i="20"/>
  <c r="L60" i="20"/>
  <c r="L26" i="20"/>
  <c r="B19" i="20"/>
  <c r="D26" i="20"/>
  <c r="C10" i="20"/>
  <c r="B10" i="20" s="1"/>
  <c r="C52" i="20"/>
  <c r="B52" i="20" s="1"/>
  <c r="C26" i="20" l="1"/>
  <c r="B26" i="20" s="1"/>
  <c r="K6" i="14"/>
  <c r="K22" i="14" s="1"/>
  <c r="C7" i="11" s="1"/>
  <c r="B31" i="20"/>
  <c r="B5" i="4" l="1"/>
  <c r="B6" i="4"/>
  <c r="B7" i="4"/>
  <c r="B8" i="4"/>
  <c r="C15" i="2" l="1"/>
  <c r="C71" i="2"/>
  <c r="B19" i="12"/>
  <c r="B20" i="12"/>
  <c r="B18" i="12"/>
  <c r="C48" i="13" l="1"/>
  <c r="H28" i="16"/>
  <c r="F28" i="16"/>
  <c r="E28" i="16"/>
  <c r="D28" i="16"/>
  <c r="D12" i="12"/>
  <c r="D11" i="12"/>
  <c r="D10" i="12"/>
  <c r="D9" i="12"/>
  <c r="C182" i="14"/>
  <c r="G191" i="14"/>
  <c r="G190" i="14"/>
  <c r="G192" i="14" s="1"/>
  <c r="G176" i="14"/>
  <c r="G175" i="14"/>
  <c r="G161" i="14"/>
  <c r="G160" i="14"/>
  <c r="C152" i="14"/>
  <c r="G146" i="14"/>
  <c r="G145" i="14"/>
  <c r="C137" i="14"/>
  <c r="G129" i="14"/>
  <c r="G128" i="14"/>
  <c r="C119" i="14"/>
  <c r="G113" i="14"/>
  <c r="G112" i="14"/>
  <c r="C103" i="14"/>
  <c r="G97" i="14"/>
  <c r="G96" i="14"/>
  <c r="C87" i="14"/>
  <c r="G81" i="14"/>
  <c r="G80" i="14"/>
  <c r="C71" i="14"/>
  <c r="C59" i="14"/>
  <c r="G64" i="14"/>
  <c r="G63" i="14"/>
  <c r="C48" i="14"/>
  <c r="G53" i="14"/>
  <c r="G52" i="14"/>
  <c r="G42" i="14"/>
  <c r="G41" i="14"/>
  <c r="C37" i="14"/>
  <c r="G31" i="14"/>
  <c r="G30" i="14"/>
  <c r="C27" i="14"/>
  <c r="B10" i="13"/>
  <c r="B14" i="13"/>
  <c r="B49" i="13" l="1"/>
  <c r="G14" i="4"/>
  <c r="C28" i="16"/>
  <c r="B25" i="13"/>
  <c r="G177" i="14"/>
  <c r="G147" i="14"/>
  <c r="G162" i="14"/>
  <c r="G130" i="14"/>
  <c r="G32" i="14"/>
  <c r="G65" i="14"/>
  <c r="G82" i="14"/>
  <c r="G114" i="14"/>
  <c r="G98" i="14"/>
  <c r="G54" i="14"/>
  <c r="G43" i="14"/>
  <c r="D45" i="1" l="1"/>
  <c r="Q96" i="1"/>
  <c r="P96" i="1"/>
  <c r="O96" i="1"/>
  <c r="N96" i="1"/>
  <c r="L96" i="1"/>
  <c r="K96" i="1"/>
  <c r="J96" i="1"/>
  <c r="I96" i="1"/>
  <c r="H96" i="1"/>
  <c r="G96" i="1"/>
  <c r="F96" i="1"/>
  <c r="E96" i="1"/>
  <c r="A2" i="16"/>
  <c r="D69" i="1"/>
  <c r="D67" i="1"/>
  <c r="M69" i="1"/>
  <c r="M67" i="1"/>
  <c r="F6" i="15"/>
  <c r="E6" i="15"/>
  <c r="I20" i="14"/>
  <c r="I19" i="14"/>
  <c r="I18" i="14"/>
  <c r="M18" i="14" s="1"/>
  <c r="I17" i="14"/>
  <c r="I14" i="14"/>
  <c r="I13" i="14"/>
  <c r="I12" i="14"/>
  <c r="I11" i="14"/>
  <c r="I82" i="2"/>
  <c r="D82" i="2"/>
  <c r="L85" i="2" s="1"/>
  <c r="E80" i="2" s="1"/>
  <c r="E82" i="2" s="1"/>
  <c r="I60" i="2"/>
  <c r="D60" i="2"/>
  <c r="D64" i="2" s="1"/>
  <c r="I38" i="2"/>
  <c r="D38" i="2"/>
  <c r="D42" i="2" s="1"/>
  <c r="I16" i="2"/>
  <c r="D52" i="1"/>
  <c r="A2" i="15"/>
  <c r="A2" i="4"/>
  <c r="D16" i="2"/>
  <c r="L19" i="2" s="1"/>
  <c r="A2" i="2"/>
  <c r="Q91" i="1"/>
  <c r="P91" i="1"/>
  <c r="O91" i="1"/>
  <c r="N91" i="1"/>
  <c r="M91" i="1" s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D90" i="1" s="1"/>
  <c r="H90" i="1"/>
  <c r="G90" i="1"/>
  <c r="F90" i="1"/>
  <c r="E90" i="1"/>
  <c r="Q89" i="1"/>
  <c r="P89" i="1"/>
  <c r="O89" i="1"/>
  <c r="N89" i="1"/>
  <c r="M89" i="1" s="1"/>
  <c r="L89" i="1"/>
  <c r="K89" i="1"/>
  <c r="J89" i="1"/>
  <c r="I89" i="1"/>
  <c r="H89" i="1"/>
  <c r="G89" i="1"/>
  <c r="F89" i="1"/>
  <c r="E89" i="1"/>
  <c r="Q88" i="1"/>
  <c r="P88" i="1"/>
  <c r="O88" i="1"/>
  <c r="N88" i="1"/>
  <c r="L88" i="1"/>
  <c r="K88" i="1"/>
  <c r="J88" i="1"/>
  <c r="I88" i="1"/>
  <c r="H88" i="1"/>
  <c r="G88" i="1"/>
  <c r="F88" i="1"/>
  <c r="E88" i="1"/>
  <c r="Q87" i="1"/>
  <c r="P87" i="1"/>
  <c r="O87" i="1"/>
  <c r="N87" i="1"/>
  <c r="M87" i="1" s="1"/>
  <c r="L87" i="1"/>
  <c r="K87" i="1"/>
  <c r="J87" i="1"/>
  <c r="I87" i="1"/>
  <c r="H87" i="1"/>
  <c r="G87" i="1"/>
  <c r="F87" i="1"/>
  <c r="E87" i="1"/>
  <c r="Q74" i="1"/>
  <c r="P74" i="1"/>
  <c r="O74" i="1"/>
  <c r="N74" i="1"/>
  <c r="L74" i="1"/>
  <c r="K74" i="1"/>
  <c r="J74" i="1"/>
  <c r="I74" i="1"/>
  <c r="H74" i="1"/>
  <c r="G74" i="1"/>
  <c r="F74" i="1"/>
  <c r="E74" i="1"/>
  <c r="M70" i="1"/>
  <c r="D70" i="1"/>
  <c r="M68" i="1"/>
  <c r="D68" i="1"/>
  <c r="C68" i="1" s="1"/>
  <c r="R68" i="1" s="1"/>
  <c r="M66" i="1"/>
  <c r="D66" i="1"/>
  <c r="Q65" i="1"/>
  <c r="P65" i="1"/>
  <c r="O65" i="1"/>
  <c r="N65" i="1"/>
  <c r="L65" i="1"/>
  <c r="K65" i="1"/>
  <c r="J65" i="1"/>
  <c r="I65" i="1"/>
  <c r="H65" i="1"/>
  <c r="G65" i="1"/>
  <c r="F65" i="1"/>
  <c r="E65" i="1"/>
  <c r="M64" i="1"/>
  <c r="D64" i="1"/>
  <c r="C64" i="1" s="1"/>
  <c r="R64" i="1" s="1"/>
  <c r="M63" i="1"/>
  <c r="D63" i="1"/>
  <c r="M62" i="1"/>
  <c r="D62" i="1"/>
  <c r="M61" i="1"/>
  <c r="D61" i="1"/>
  <c r="M60" i="1"/>
  <c r="D60" i="1"/>
  <c r="C60" i="1" s="1"/>
  <c r="R60" i="1" s="1"/>
  <c r="M59" i="1"/>
  <c r="D59" i="1"/>
  <c r="M58" i="1"/>
  <c r="D58" i="1"/>
  <c r="M57" i="1"/>
  <c r="D57" i="1"/>
  <c r="Q56" i="1"/>
  <c r="P56" i="1"/>
  <c r="O56" i="1"/>
  <c r="N56" i="1"/>
  <c r="L56" i="1"/>
  <c r="K56" i="1"/>
  <c r="J56" i="1"/>
  <c r="I56" i="1"/>
  <c r="H56" i="1"/>
  <c r="G56" i="1"/>
  <c r="C58" i="2" s="1"/>
  <c r="F56" i="1"/>
  <c r="E56" i="1"/>
  <c r="M55" i="1"/>
  <c r="D55" i="1"/>
  <c r="M54" i="1"/>
  <c r="D54" i="1"/>
  <c r="M53" i="1"/>
  <c r="D53" i="1"/>
  <c r="M52" i="1"/>
  <c r="M51" i="1"/>
  <c r="D51" i="1"/>
  <c r="M50" i="1"/>
  <c r="D50" i="1"/>
  <c r="M49" i="1"/>
  <c r="D49" i="1"/>
  <c r="M48" i="1"/>
  <c r="D48" i="1"/>
  <c r="M47" i="1"/>
  <c r="D47" i="1"/>
  <c r="Q46" i="1"/>
  <c r="P46" i="1"/>
  <c r="O46" i="1"/>
  <c r="N46" i="1"/>
  <c r="L46" i="1"/>
  <c r="K46" i="1"/>
  <c r="J46" i="1"/>
  <c r="I46" i="1"/>
  <c r="H46" i="1"/>
  <c r="C79" i="2" s="1"/>
  <c r="F79" i="2" s="1"/>
  <c r="G46" i="1"/>
  <c r="C57" i="2" s="1"/>
  <c r="F57" i="2" s="1"/>
  <c r="F46" i="1"/>
  <c r="C35" i="2" s="1"/>
  <c r="F35" i="2" s="1"/>
  <c r="E46" i="1"/>
  <c r="C13" i="2" s="1"/>
  <c r="F13" i="2" s="1"/>
  <c r="M45" i="1"/>
  <c r="M44" i="1"/>
  <c r="D44" i="1"/>
  <c r="M43" i="1"/>
  <c r="D43" i="1"/>
  <c r="M42" i="1"/>
  <c r="D42" i="1"/>
  <c r="M41" i="1"/>
  <c r="D41" i="1"/>
  <c r="M40" i="1"/>
  <c r="D40" i="1"/>
  <c r="M39" i="1"/>
  <c r="D39" i="1"/>
  <c r="M38" i="1"/>
  <c r="D38" i="1"/>
  <c r="Q37" i="1"/>
  <c r="P37" i="1"/>
  <c r="O37" i="1"/>
  <c r="N37" i="1"/>
  <c r="L37" i="1"/>
  <c r="K37" i="1"/>
  <c r="J37" i="1"/>
  <c r="I37" i="1"/>
  <c r="H37" i="1"/>
  <c r="C78" i="2" s="1"/>
  <c r="F78" i="2" s="1"/>
  <c r="G37" i="1"/>
  <c r="C56" i="2" s="1"/>
  <c r="F56" i="2" s="1"/>
  <c r="F37" i="1"/>
  <c r="C34" i="2" s="1"/>
  <c r="F34" i="2" s="1"/>
  <c r="E37" i="1"/>
  <c r="C12" i="2" s="1"/>
  <c r="F12" i="2" s="1"/>
  <c r="M36" i="1"/>
  <c r="D36" i="1"/>
  <c r="M35" i="1"/>
  <c r="D35" i="1"/>
  <c r="M34" i="1"/>
  <c r="D34" i="1"/>
  <c r="M33" i="1"/>
  <c r="D33" i="1"/>
  <c r="M32" i="1"/>
  <c r="D32" i="1"/>
  <c r="M31" i="1"/>
  <c r="D31" i="1"/>
  <c r="M30" i="1"/>
  <c r="D30" i="1"/>
  <c r="M29" i="1"/>
  <c r="D29" i="1"/>
  <c r="M28" i="1"/>
  <c r="D28" i="1"/>
  <c r="M27" i="1"/>
  <c r="D27" i="1"/>
  <c r="M26" i="1"/>
  <c r="D26" i="1"/>
  <c r="M25" i="1"/>
  <c r="D25" i="1"/>
  <c r="M24" i="1"/>
  <c r="D24" i="1"/>
  <c r="M23" i="1"/>
  <c r="D23" i="1"/>
  <c r="M22" i="1"/>
  <c r="D22" i="1"/>
  <c r="Q21" i="1"/>
  <c r="P21" i="1"/>
  <c r="O21" i="1"/>
  <c r="N21" i="1"/>
  <c r="L21" i="1"/>
  <c r="K21" i="1"/>
  <c r="J21" i="1"/>
  <c r="I21" i="1"/>
  <c r="H21" i="1"/>
  <c r="C77" i="2" s="1"/>
  <c r="F77" i="2" s="1"/>
  <c r="G21" i="1"/>
  <c r="C55" i="2" s="1"/>
  <c r="F55" i="2" s="1"/>
  <c r="F21" i="1"/>
  <c r="C33" i="2" s="1"/>
  <c r="F33" i="2" s="1"/>
  <c r="E21" i="1"/>
  <c r="C11" i="2" s="1"/>
  <c r="F11" i="2" s="1"/>
  <c r="M20" i="1"/>
  <c r="D20" i="1"/>
  <c r="M19" i="1"/>
  <c r="D19" i="1"/>
  <c r="M18" i="1"/>
  <c r="D18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M15" i="1"/>
  <c r="D15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M12" i="1"/>
  <c r="D12" i="1"/>
  <c r="M11" i="1"/>
  <c r="D11" i="1"/>
  <c r="M10" i="1"/>
  <c r="D10" i="1"/>
  <c r="M9" i="1"/>
  <c r="D9" i="1"/>
  <c r="M8" i="1"/>
  <c r="D8" i="1"/>
  <c r="Q7" i="1"/>
  <c r="P7" i="1"/>
  <c r="O7" i="1"/>
  <c r="N7" i="1"/>
  <c r="L7" i="1"/>
  <c r="K7" i="1"/>
  <c r="J7" i="1"/>
  <c r="I7" i="1"/>
  <c r="H7" i="1"/>
  <c r="G7" i="1"/>
  <c r="F7" i="1"/>
  <c r="E7" i="1"/>
  <c r="A2" i="1"/>
  <c r="D21" i="14"/>
  <c r="E20" i="14"/>
  <c r="Q5" i="1"/>
  <c r="P6" i="20" s="1"/>
  <c r="E19" i="14"/>
  <c r="P75" i="1" s="1"/>
  <c r="O7" i="20" s="1"/>
  <c r="O61" i="20" s="1"/>
  <c r="P5" i="1"/>
  <c r="O6" i="20" s="1"/>
  <c r="E18" i="14"/>
  <c r="O75" i="1" s="1"/>
  <c r="N7" i="20" s="1"/>
  <c r="N61" i="20" s="1"/>
  <c r="O5" i="1"/>
  <c r="N6" i="20" s="1"/>
  <c r="E17" i="14"/>
  <c r="N75" i="1" s="1"/>
  <c r="M7" i="20" s="1"/>
  <c r="N5" i="1"/>
  <c r="M6" i="20" s="1"/>
  <c r="D15" i="14"/>
  <c r="E14" i="14"/>
  <c r="L75" i="1" s="1"/>
  <c r="K7" i="20" s="1"/>
  <c r="K61" i="20" s="1"/>
  <c r="L5" i="1"/>
  <c r="K6" i="20" s="1"/>
  <c r="E13" i="14"/>
  <c r="K5" i="1"/>
  <c r="J6" i="20" s="1"/>
  <c r="E12" i="14"/>
  <c r="J75" i="1" s="1"/>
  <c r="I7" i="20" s="1"/>
  <c r="I61" i="20" s="1"/>
  <c r="J5" i="1"/>
  <c r="I6" i="20" s="1"/>
  <c r="E11" i="14"/>
  <c r="I75" i="1" s="1"/>
  <c r="H7" i="20" s="1"/>
  <c r="H61" i="20" s="1"/>
  <c r="I5" i="1"/>
  <c r="H6" i="20" s="1"/>
  <c r="D10" i="14"/>
  <c r="E9" i="14"/>
  <c r="H5" i="1"/>
  <c r="G6" i="20" s="1"/>
  <c r="E8" i="14"/>
  <c r="G75" i="1" s="1"/>
  <c r="F7" i="20" s="1"/>
  <c r="E7" i="14"/>
  <c r="F75" i="1" s="1"/>
  <c r="E7" i="20" s="1"/>
  <c r="F5" i="1"/>
  <c r="E6" i="20" s="1"/>
  <c r="E6" i="14"/>
  <c r="E5" i="1"/>
  <c r="D6" i="20" s="1"/>
  <c r="G189" i="14"/>
  <c r="G174" i="14"/>
  <c r="G159" i="14"/>
  <c r="G144" i="14"/>
  <c r="G127" i="14"/>
  <c r="G111" i="14"/>
  <c r="G95" i="14"/>
  <c r="G79" i="14"/>
  <c r="G62" i="14"/>
  <c r="J9" i="14" s="1"/>
  <c r="G51" i="14"/>
  <c r="J8" i="14" s="1"/>
  <c r="G40" i="14"/>
  <c r="G29" i="14"/>
  <c r="A2" i="14"/>
  <c r="E16" i="2"/>
  <c r="E20" i="2" s="1"/>
  <c r="F41" i="20" l="1"/>
  <c r="F42" i="20" s="1"/>
  <c r="F43" i="20" s="1"/>
  <c r="E41" i="20"/>
  <c r="E42" i="20" s="1"/>
  <c r="E43" i="20" s="1"/>
  <c r="L17" i="14"/>
  <c r="M17" i="14"/>
  <c r="L11" i="14"/>
  <c r="M11" i="14"/>
  <c r="M12" i="14"/>
  <c r="M20" i="14"/>
  <c r="M13" i="14"/>
  <c r="M19" i="14"/>
  <c r="M14" i="14"/>
  <c r="M61" i="20"/>
  <c r="D86" i="2"/>
  <c r="D20" i="2"/>
  <c r="L63" i="2"/>
  <c r="E58" i="2" s="1"/>
  <c r="E60" i="2" s="1"/>
  <c r="F62" i="2" s="1"/>
  <c r="C11" i="1"/>
  <c r="R11" i="1" s="1"/>
  <c r="C14" i="1"/>
  <c r="M13" i="1"/>
  <c r="C42" i="1"/>
  <c r="R42" i="1" s="1"/>
  <c r="C59" i="1"/>
  <c r="R59" i="1" s="1"/>
  <c r="C19" i="1"/>
  <c r="R19" i="1" s="1"/>
  <c r="M37" i="1"/>
  <c r="C80" i="2"/>
  <c r="F80" i="2" s="1"/>
  <c r="D96" i="1"/>
  <c r="M96" i="1"/>
  <c r="C39" i="1"/>
  <c r="R39" i="1" s="1"/>
  <c r="C43" i="1"/>
  <c r="R43" i="1" s="1"/>
  <c r="C61" i="1"/>
  <c r="R61" i="1" s="1"/>
  <c r="C70" i="1"/>
  <c r="R70" i="1" s="1"/>
  <c r="C67" i="1"/>
  <c r="R67" i="1" s="1"/>
  <c r="C40" i="1"/>
  <c r="R40" i="1" s="1"/>
  <c r="C44" i="1"/>
  <c r="R44" i="1" s="1"/>
  <c r="C58" i="1"/>
  <c r="R58" i="1" s="1"/>
  <c r="C62" i="1"/>
  <c r="C82" i="1" s="1"/>
  <c r="D88" i="1"/>
  <c r="M88" i="1"/>
  <c r="D89" i="1"/>
  <c r="C89" i="1" s="1"/>
  <c r="R89" i="1" s="1"/>
  <c r="M90" i="1"/>
  <c r="C90" i="1" s="1"/>
  <c r="R90" i="1" s="1"/>
  <c r="C37" i="2"/>
  <c r="C23" i="1"/>
  <c r="R23" i="1" s="1"/>
  <c r="D13" i="1"/>
  <c r="C15" i="1"/>
  <c r="R15" i="1" s="1"/>
  <c r="C41" i="1"/>
  <c r="R41" i="1" s="1"/>
  <c r="C69" i="1"/>
  <c r="R69" i="1" s="1"/>
  <c r="J71" i="1"/>
  <c r="J76" i="1" s="1"/>
  <c r="C32" i="1"/>
  <c r="R32" i="1" s="1"/>
  <c r="C38" i="1"/>
  <c r="R38" i="1" s="1"/>
  <c r="C48" i="1"/>
  <c r="R48" i="1" s="1"/>
  <c r="C52" i="1"/>
  <c r="R52" i="1" s="1"/>
  <c r="K71" i="1"/>
  <c r="K76" i="1" s="1"/>
  <c r="G13" i="14" s="1"/>
  <c r="F13" i="14" s="1"/>
  <c r="D91" i="1"/>
  <c r="C91" i="1" s="1"/>
  <c r="R91" i="1" s="1"/>
  <c r="F71" i="1"/>
  <c r="G7" i="14" s="1"/>
  <c r="F7" i="14" s="1"/>
  <c r="O71" i="1"/>
  <c r="O77" i="1" s="1"/>
  <c r="C10" i="1"/>
  <c r="R10" i="1" s="1"/>
  <c r="C22" i="1"/>
  <c r="C26" i="1"/>
  <c r="R26" i="1" s="1"/>
  <c r="C50" i="1"/>
  <c r="R50" i="1" s="1"/>
  <c r="D37" i="1"/>
  <c r="J14" i="14"/>
  <c r="L14" i="14"/>
  <c r="J18" i="14"/>
  <c r="L18" i="14"/>
  <c r="L19" i="14"/>
  <c r="L20" i="14"/>
  <c r="L12" i="14"/>
  <c r="L13" i="14"/>
  <c r="J19" i="14"/>
  <c r="J20" i="14"/>
  <c r="C51" i="1"/>
  <c r="R51" i="1" s="1"/>
  <c r="C29" i="1"/>
  <c r="R29" i="1" s="1"/>
  <c r="C28" i="1"/>
  <c r="R28" i="1" s="1"/>
  <c r="C24" i="1"/>
  <c r="R24" i="1" s="1"/>
  <c r="M56" i="1"/>
  <c r="C49" i="1"/>
  <c r="R49" i="1" s="1"/>
  <c r="E86" i="2"/>
  <c r="F84" i="2"/>
  <c r="G71" i="1"/>
  <c r="G8" i="14" s="1"/>
  <c r="F8" i="14" s="1"/>
  <c r="P71" i="1"/>
  <c r="G19" i="14" s="1"/>
  <c r="F19" i="14" s="1"/>
  <c r="C14" i="2"/>
  <c r="F14" i="2" s="1"/>
  <c r="D16" i="14"/>
  <c r="B40" i="4" s="1"/>
  <c r="H71" i="1"/>
  <c r="G9" i="14" s="1"/>
  <c r="F9" i="14" s="1"/>
  <c r="Q71" i="1"/>
  <c r="G20" i="14" s="1"/>
  <c r="F20" i="14" s="1"/>
  <c r="J17" i="14"/>
  <c r="I71" i="1"/>
  <c r="I76" i="1" s="1"/>
  <c r="C12" i="1"/>
  <c r="R12" i="1" s="1"/>
  <c r="C9" i="1"/>
  <c r="R9" i="1" s="1"/>
  <c r="C30" i="1"/>
  <c r="R30" i="1" s="1"/>
  <c r="C57" i="1"/>
  <c r="R57" i="1" s="1"/>
  <c r="C36" i="2"/>
  <c r="D87" i="1"/>
  <c r="C87" i="1" s="1"/>
  <c r="R87" i="1" s="1"/>
  <c r="L71" i="1"/>
  <c r="L76" i="1" s="1"/>
  <c r="M46" i="1"/>
  <c r="J11" i="14"/>
  <c r="D65" i="1"/>
  <c r="C35" i="1"/>
  <c r="R35" i="1" s="1"/>
  <c r="C47" i="1"/>
  <c r="R47" i="1" s="1"/>
  <c r="M65" i="1"/>
  <c r="C45" i="1"/>
  <c r="R45" i="1" s="1"/>
  <c r="F18" i="2"/>
  <c r="M7" i="1"/>
  <c r="C33" i="1"/>
  <c r="R33" i="1" s="1"/>
  <c r="C36" i="1"/>
  <c r="R36" i="1" s="1"/>
  <c r="C34" i="1"/>
  <c r="R34" i="1" s="1"/>
  <c r="C31" i="1"/>
  <c r="R31" i="1" s="1"/>
  <c r="M21" i="1"/>
  <c r="C25" i="1"/>
  <c r="R25" i="1" s="1"/>
  <c r="C27" i="1"/>
  <c r="R27" i="1" s="1"/>
  <c r="D21" i="1"/>
  <c r="R22" i="1"/>
  <c r="C54" i="1"/>
  <c r="R54" i="1" s="1"/>
  <c r="C55" i="1"/>
  <c r="R55" i="1" s="1"/>
  <c r="C53" i="1"/>
  <c r="R53" i="1" s="1"/>
  <c r="D46" i="1"/>
  <c r="C66" i="1"/>
  <c r="C63" i="1"/>
  <c r="R63" i="1" s="1"/>
  <c r="D56" i="1"/>
  <c r="N71" i="1"/>
  <c r="G17" i="14" s="1"/>
  <c r="F17" i="14" s="1"/>
  <c r="E71" i="1"/>
  <c r="E76" i="1" s="1"/>
  <c r="C20" i="1"/>
  <c r="R20" i="1" s="1"/>
  <c r="M16" i="1"/>
  <c r="C18" i="1"/>
  <c r="R18" i="1" s="1"/>
  <c r="C17" i="1"/>
  <c r="R17" i="1" s="1"/>
  <c r="D16" i="1"/>
  <c r="R14" i="1"/>
  <c r="C13" i="1"/>
  <c r="R13" i="1" s="1"/>
  <c r="L41" i="2"/>
  <c r="E36" i="2" s="1"/>
  <c r="G18" i="14"/>
  <c r="C8" i="1"/>
  <c r="D7" i="1"/>
  <c r="M74" i="1"/>
  <c r="C5" i="2"/>
  <c r="J6" i="14"/>
  <c r="J13" i="14"/>
  <c r="J12" i="14"/>
  <c r="D74" i="1"/>
  <c r="J7" i="14"/>
  <c r="C49" i="2"/>
  <c r="G5" i="1"/>
  <c r="F6" i="20" s="1"/>
  <c r="C27" i="2"/>
  <c r="E75" i="1"/>
  <c r="D7" i="20" s="1"/>
  <c r="D41" i="20" s="1"/>
  <c r="D42" i="20" s="1"/>
  <c r="D43" i="20" s="1"/>
  <c r="Q75" i="1"/>
  <c r="P7" i="20" s="1"/>
  <c r="P61" i="20" s="1"/>
  <c r="H75" i="1"/>
  <c r="G7" i="20" s="1"/>
  <c r="G77" i="1"/>
  <c r="G64" i="2" s="1"/>
  <c r="K75" i="1"/>
  <c r="J7" i="20" s="1"/>
  <c r="J61" i="20" s="1"/>
  <c r="E21" i="14"/>
  <c r="E15" i="14"/>
  <c r="E10" i="14"/>
  <c r="G41" i="20" l="1"/>
  <c r="G42" i="20" s="1"/>
  <c r="G43" i="20" s="1"/>
  <c r="B45" i="20" s="1"/>
  <c r="C14" i="11" s="1"/>
  <c r="M22" i="14"/>
  <c r="C8" i="11" s="1"/>
  <c r="C7" i="20"/>
  <c r="L7" i="20"/>
  <c r="L61" i="20" s="1"/>
  <c r="D22" i="14"/>
  <c r="D23" i="14" s="1"/>
  <c r="F58" i="2"/>
  <c r="E64" i="2"/>
  <c r="P77" i="1"/>
  <c r="G14" i="14"/>
  <c r="F14" i="14" s="1"/>
  <c r="L77" i="1"/>
  <c r="J77" i="1"/>
  <c r="P76" i="1"/>
  <c r="G76" i="1"/>
  <c r="K77" i="1"/>
  <c r="R62" i="1"/>
  <c r="C88" i="1"/>
  <c r="R88" i="1" s="1"/>
  <c r="O76" i="1"/>
  <c r="H76" i="1"/>
  <c r="C96" i="1"/>
  <c r="R96" i="1" s="1"/>
  <c r="F77" i="1"/>
  <c r="G42" i="2" s="1"/>
  <c r="F76" i="1"/>
  <c r="G12" i="14"/>
  <c r="F12" i="14" s="1"/>
  <c r="Q76" i="1"/>
  <c r="C16" i="1"/>
  <c r="R16" i="1" s="1"/>
  <c r="C56" i="1"/>
  <c r="R56" i="1" s="1"/>
  <c r="M71" i="1"/>
  <c r="I77" i="1"/>
  <c r="G11" i="14"/>
  <c r="C37" i="1"/>
  <c r="R37" i="1" s="1"/>
  <c r="C21" i="1"/>
  <c r="R21" i="1" s="1"/>
  <c r="C46" i="1"/>
  <c r="R46" i="1" s="1"/>
  <c r="E77" i="1"/>
  <c r="G20" i="2" s="1"/>
  <c r="G6" i="14"/>
  <c r="F6" i="14" s="1"/>
  <c r="F10" i="14" s="1"/>
  <c r="C83" i="1"/>
  <c r="C65" i="1"/>
  <c r="R65" i="1" s="1"/>
  <c r="R66" i="1"/>
  <c r="N76" i="1"/>
  <c r="N77" i="1"/>
  <c r="D71" i="1"/>
  <c r="F36" i="2"/>
  <c r="E38" i="2"/>
  <c r="C74" i="1"/>
  <c r="R74" i="1" s="1"/>
  <c r="G21" i="14"/>
  <c r="F18" i="14"/>
  <c r="F21" i="14" s="1"/>
  <c r="R8" i="1"/>
  <c r="C7" i="1"/>
  <c r="R7" i="1" s="1"/>
  <c r="J22" i="14"/>
  <c r="C5" i="11" s="1"/>
  <c r="H77" i="1"/>
  <c r="G86" i="2" s="1"/>
  <c r="Q77" i="1"/>
  <c r="M75" i="1"/>
  <c r="D75" i="1"/>
  <c r="E16" i="14"/>
  <c r="E22" i="14" s="1"/>
  <c r="E23" i="14" s="1"/>
  <c r="B7" i="20" l="1"/>
  <c r="M76" i="1"/>
  <c r="D76" i="1"/>
  <c r="G15" i="14"/>
  <c r="F11" i="14"/>
  <c r="F15" i="14" s="1"/>
  <c r="F16" i="14" s="1"/>
  <c r="F22" i="14" s="1"/>
  <c r="G10" i="14"/>
  <c r="M77" i="1"/>
  <c r="F40" i="2"/>
  <c r="E42" i="2"/>
  <c r="C11" i="4" s="1"/>
  <c r="C71" i="1"/>
  <c r="C80" i="1" s="1"/>
  <c r="C81" i="1" s="1"/>
  <c r="D77" i="1"/>
  <c r="C75" i="1"/>
  <c r="R75" i="1" s="1"/>
  <c r="C76" i="1" l="1"/>
  <c r="R76" i="1" s="1"/>
  <c r="G16" i="14"/>
  <c r="G22" i="14" s="1"/>
  <c r="C77" i="1"/>
  <c r="R77" i="1" s="1"/>
  <c r="C72" i="1"/>
  <c r="C84" i="1"/>
  <c r="C85" i="1" s="1"/>
  <c r="J98" i="1" s="1"/>
  <c r="R71" i="1"/>
  <c r="H92" i="1" l="1"/>
  <c r="L95" i="1"/>
  <c r="K95" i="1"/>
  <c r="Q93" i="1"/>
  <c r="I94" i="1"/>
  <c r="K93" i="1"/>
  <c r="I92" i="1"/>
  <c r="F95" i="1"/>
  <c r="C32" i="2" s="1"/>
  <c r="F32" i="2" s="1"/>
  <c r="G94" i="1"/>
  <c r="C53" i="2" s="1"/>
  <c r="F53" i="2" s="1"/>
  <c r="P93" i="1"/>
  <c r="J95" i="1"/>
  <c r="O92" i="1"/>
  <c r="I95" i="1"/>
  <c r="J92" i="1"/>
  <c r="L94" i="1"/>
  <c r="O95" i="1"/>
  <c r="I93" i="1"/>
  <c r="N93" i="1"/>
  <c r="F92" i="1"/>
  <c r="G95" i="1"/>
  <c r="C54" i="2" s="1"/>
  <c r="F54" i="2" s="1"/>
  <c r="E94" i="1"/>
  <c r="C9" i="2" s="1"/>
  <c r="F9" i="2" s="1"/>
  <c r="E92" i="1"/>
  <c r="O94" i="1"/>
  <c r="F93" i="1"/>
  <c r="E93" i="1"/>
  <c r="Q95" i="1"/>
  <c r="H93" i="1"/>
  <c r="K94" i="1"/>
  <c r="F94" i="1"/>
  <c r="C31" i="2" s="1"/>
  <c r="F31" i="2" s="1"/>
  <c r="J93" i="1"/>
  <c r="H94" i="1"/>
  <c r="C75" i="2" s="1"/>
  <c r="F75" i="2" s="1"/>
  <c r="L92" i="1"/>
  <c r="Q94" i="1"/>
  <c r="P95" i="1"/>
  <c r="K92" i="1"/>
  <c r="L93" i="1"/>
  <c r="N95" i="1"/>
  <c r="G93" i="1"/>
  <c r="H95" i="1"/>
  <c r="C76" i="2" s="1"/>
  <c r="F76" i="2" s="1"/>
  <c r="Q92" i="1"/>
  <c r="G92" i="1"/>
  <c r="O93" i="1"/>
  <c r="N92" i="1"/>
  <c r="P94" i="1"/>
  <c r="P92" i="1"/>
  <c r="N94" i="1"/>
  <c r="J94" i="1"/>
  <c r="E95" i="1"/>
  <c r="C10" i="2" s="1"/>
  <c r="F10" i="2" s="1"/>
  <c r="C9" i="11"/>
  <c r="O97" i="1"/>
  <c r="K99" i="1"/>
  <c r="P98" i="1"/>
  <c r="L97" i="1"/>
  <c r="K97" i="1"/>
  <c r="H97" i="1"/>
  <c r="I97" i="1"/>
  <c r="N98" i="1"/>
  <c r="I99" i="1"/>
  <c r="H99" i="1"/>
  <c r="Q99" i="1"/>
  <c r="Q98" i="1"/>
  <c r="P97" i="1"/>
  <c r="J97" i="1"/>
  <c r="P99" i="1"/>
  <c r="N97" i="1"/>
  <c r="O98" i="1"/>
  <c r="K98" i="1"/>
  <c r="L98" i="1"/>
  <c r="H98" i="1"/>
  <c r="E98" i="1"/>
  <c r="J99" i="1"/>
  <c r="Q97" i="1"/>
  <c r="G97" i="1"/>
  <c r="N99" i="1"/>
  <c r="E97" i="1"/>
  <c r="G99" i="1"/>
  <c r="O99" i="1"/>
  <c r="F98" i="1"/>
  <c r="F99" i="1"/>
  <c r="L99" i="1"/>
  <c r="I98" i="1"/>
  <c r="G98" i="1"/>
  <c r="F97" i="1"/>
  <c r="E99" i="1"/>
  <c r="C15" i="11" l="1"/>
  <c r="B16" i="11" s="1"/>
  <c r="C52" i="2"/>
  <c r="F52" i="2" s="1"/>
  <c r="C30" i="2"/>
  <c r="F30" i="2" s="1"/>
  <c r="M95" i="1"/>
  <c r="M94" i="1"/>
  <c r="D93" i="1"/>
  <c r="M93" i="1"/>
  <c r="D94" i="1"/>
  <c r="C8" i="2"/>
  <c r="F8" i="2" s="1"/>
  <c r="M92" i="1"/>
  <c r="D92" i="1"/>
  <c r="C74" i="2"/>
  <c r="F74" i="2" s="1"/>
  <c r="D95" i="1"/>
  <c r="N100" i="1"/>
  <c r="N101" i="1" s="1"/>
  <c r="J100" i="1"/>
  <c r="J101" i="1" s="1"/>
  <c r="M97" i="1"/>
  <c r="F37" i="2"/>
  <c r="K100" i="1"/>
  <c r="K101" i="1" s="1"/>
  <c r="C81" i="2"/>
  <c r="F81" i="2" s="1"/>
  <c r="L100" i="1"/>
  <c r="L101" i="1" s="1"/>
  <c r="M98" i="1"/>
  <c r="M99" i="1"/>
  <c r="P100" i="1"/>
  <c r="P101" i="1" s="1"/>
  <c r="D99" i="1"/>
  <c r="G100" i="1"/>
  <c r="G101" i="1" s="1"/>
  <c r="E100" i="1"/>
  <c r="E101" i="1" s="1"/>
  <c r="I100" i="1"/>
  <c r="I101" i="1" s="1"/>
  <c r="H100" i="1"/>
  <c r="C83" i="2" s="1"/>
  <c r="F83" i="2" s="1"/>
  <c r="Q100" i="1"/>
  <c r="Q101" i="1" s="1"/>
  <c r="D98" i="1"/>
  <c r="O100" i="1"/>
  <c r="O101" i="1" s="1"/>
  <c r="F15" i="2"/>
  <c r="C59" i="2"/>
  <c r="F59" i="2" s="1"/>
  <c r="F100" i="1"/>
  <c r="C39" i="2" s="1"/>
  <c r="F39" i="2" s="1"/>
  <c r="D97" i="1"/>
  <c r="C95" i="1" l="1"/>
  <c r="R95" i="1" s="1"/>
  <c r="C93" i="1"/>
  <c r="R93" i="1" s="1"/>
  <c r="F38" i="2"/>
  <c r="F42" i="2" s="1"/>
  <c r="L43" i="2" s="1"/>
  <c r="G30" i="2" s="1"/>
  <c r="H30" i="2" s="1"/>
  <c r="J30" i="2" s="1"/>
  <c r="F60" i="2"/>
  <c r="C94" i="1"/>
  <c r="R94" i="1" s="1"/>
  <c r="C92" i="1"/>
  <c r="R92" i="1" s="1"/>
  <c r="F16" i="2"/>
  <c r="F82" i="2"/>
  <c r="F86" i="2" s="1"/>
  <c r="L87" i="2" s="1"/>
  <c r="G83" i="2" s="1"/>
  <c r="C97" i="1"/>
  <c r="R97" i="1" s="1"/>
  <c r="C17" i="2"/>
  <c r="F17" i="2" s="1"/>
  <c r="C82" i="2"/>
  <c r="C86" i="2" s="1"/>
  <c r="C87" i="2" s="1"/>
  <c r="C98" i="1"/>
  <c r="R98" i="1" s="1"/>
  <c r="C99" i="1"/>
  <c r="R99" i="1" s="1"/>
  <c r="F101" i="1"/>
  <c r="C61" i="2"/>
  <c r="F61" i="2" s="1"/>
  <c r="C38" i="2"/>
  <c r="C42" i="2" s="1"/>
  <c r="C43" i="2" s="1"/>
  <c r="M101" i="1"/>
  <c r="D100" i="1"/>
  <c r="H101" i="1"/>
  <c r="C16" i="2"/>
  <c r="M100" i="1"/>
  <c r="C60" i="2"/>
  <c r="K30" i="2" l="1"/>
  <c r="O30" i="2" s="1"/>
  <c r="Q30" i="2" s="1"/>
  <c r="M30" i="2"/>
  <c r="P30" i="2" s="1"/>
  <c r="F20" i="2"/>
  <c r="L21" i="2" s="1"/>
  <c r="G18" i="2" s="1"/>
  <c r="F64" i="2"/>
  <c r="L65" i="2" s="1"/>
  <c r="G56" i="2" s="1"/>
  <c r="H56" i="2" s="1"/>
  <c r="J56" i="2" s="1"/>
  <c r="C20" i="2"/>
  <c r="C21" i="2" s="1"/>
  <c r="G77" i="2"/>
  <c r="H77" i="2" s="1"/>
  <c r="C64" i="2"/>
  <c r="C65" i="2" s="1"/>
  <c r="G81" i="2"/>
  <c r="H81" i="2" s="1"/>
  <c r="C100" i="1"/>
  <c r="R100" i="1" s="1"/>
  <c r="G78" i="2"/>
  <c r="H78" i="2" s="1"/>
  <c r="J78" i="2" s="1"/>
  <c r="G84" i="2"/>
  <c r="D101" i="1"/>
  <c r="C101" i="1" s="1"/>
  <c r="R101" i="1" s="1"/>
  <c r="G75" i="2"/>
  <c r="H75" i="2" s="1"/>
  <c r="J75" i="2" s="1"/>
  <c r="G74" i="2"/>
  <c r="H74" i="2" s="1"/>
  <c r="J74" i="2" s="1"/>
  <c r="M74" i="2" s="1"/>
  <c r="P74" i="2" s="1"/>
  <c r="G76" i="2"/>
  <c r="H76" i="2" s="1"/>
  <c r="J76" i="2" s="1"/>
  <c r="G80" i="2"/>
  <c r="H80" i="2" s="1"/>
  <c r="J80" i="2" s="1"/>
  <c r="G79" i="2"/>
  <c r="H79" i="2" s="1"/>
  <c r="J79" i="2" s="1"/>
  <c r="G37" i="2"/>
  <c r="H37" i="2" s="1"/>
  <c r="J37" i="2" s="1"/>
  <c r="G32" i="2"/>
  <c r="H32" i="2" s="1"/>
  <c r="J32" i="2" s="1"/>
  <c r="M32" i="2" s="1"/>
  <c r="P32" i="2" s="1"/>
  <c r="G36" i="2"/>
  <c r="H36" i="2" s="1"/>
  <c r="J36" i="2" s="1"/>
  <c r="G33" i="2"/>
  <c r="H33" i="2" s="1"/>
  <c r="J33" i="2" s="1"/>
  <c r="G35" i="2"/>
  <c r="H35" i="2" s="1"/>
  <c r="G31" i="2"/>
  <c r="H31" i="2" s="1"/>
  <c r="G34" i="2"/>
  <c r="H34" i="2" s="1"/>
  <c r="J34" i="2" s="1"/>
  <c r="G40" i="2"/>
  <c r="G39" i="2"/>
  <c r="K80" i="2" l="1"/>
  <c r="O80" i="2" s="1"/>
  <c r="Q80" i="2" s="1"/>
  <c r="M80" i="2"/>
  <c r="P80" i="2" s="1"/>
  <c r="K76" i="2"/>
  <c r="O76" i="2" s="1"/>
  <c r="Q76" i="2" s="1"/>
  <c r="M76" i="2"/>
  <c r="P76" i="2" s="1"/>
  <c r="K75" i="2"/>
  <c r="M75" i="2"/>
  <c r="P75" i="2" s="1"/>
  <c r="K56" i="2"/>
  <c r="O56" i="2" s="1"/>
  <c r="Q56" i="2" s="1"/>
  <c r="M56" i="2"/>
  <c r="P56" i="2" s="1"/>
  <c r="K34" i="2"/>
  <c r="O34" i="2" s="1"/>
  <c r="Q34" i="2" s="1"/>
  <c r="M34" i="2"/>
  <c r="P34" i="2" s="1"/>
  <c r="K36" i="2"/>
  <c r="O36" i="2" s="1"/>
  <c r="Q36" i="2" s="1"/>
  <c r="M36" i="2"/>
  <c r="P36" i="2" s="1"/>
  <c r="K37" i="2"/>
  <c r="O37" i="2" s="1"/>
  <c r="Q37" i="2" s="1"/>
  <c r="M37" i="2"/>
  <c r="P37" i="2" s="1"/>
  <c r="K78" i="2"/>
  <c r="O78" i="2" s="1"/>
  <c r="Q78" i="2" s="1"/>
  <c r="M78" i="2"/>
  <c r="P78" i="2" s="1"/>
  <c r="K33" i="2"/>
  <c r="O33" i="2" s="1"/>
  <c r="Q33" i="2" s="1"/>
  <c r="M33" i="2"/>
  <c r="P33" i="2" s="1"/>
  <c r="K79" i="2"/>
  <c r="M79" i="2"/>
  <c r="P79" i="2" s="1"/>
  <c r="G58" i="2"/>
  <c r="H58" i="2" s="1"/>
  <c r="J58" i="2" s="1"/>
  <c r="G55" i="2"/>
  <c r="H55" i="2" s="1"/>
  <c r="J55" i="2" s="1"/>
  <c r="G62" i="2"/>
  <c r="G54" i="2"/>
  <c r="H54" i="2" s="1"/>
  <c r="J54" i="2" s="1"/>
  <c r="G53" i="2"/>
  <c r="H53" i="2" s="1"/>
  <c r="G59" i="2"/>
  <c r="H59" i="2" s="1"/>
  <c r="J59" i="2" s="1"/>
  <c r="G61" i="2"/>
  <c r="G52" i="2"/>
  <c r="H52" i="2" s="1"/>
  <c r="J52" i="2" s="1"/>
  <c r="M52" i="2" s="1"/>
  <c r="P52" i="2" s="1"/>
  <c r="G57" i="2"/>
  <c r="H57" i="2" s="1"/>
  <c r="J57" i="2" s="1"/>
  <c r="J77" i="2"/>
  <c r="G12" i="2"/>
  <c r="H12" i="2" s="1"/>
  <c r="G9" i="2"/>
  <c r="H9" i="2" s="1"/>
  <c r="J9" i="2" s="1"/>
  <c r="G11" i="2"/>
  <c r="H11" i="2" s="1"/>
  <c r="G13" i="2"/>
  <c r="H13" i="2" s="1"/>
  <c r="G8" i="2"/>
  <c r="H8" i="2" s="1"/>
  <c r="G10" i="2"/>
  <c r="H10" i="2" s="1"/>
  <c r="J10" i="2" s="1"/>
  <c r="G15" i="2"/>
  <c r="H15" i="2" s="1"/>
  <c r="J15" i="2" s="1"/>
  <c r="G14" i="2"/>
  <c r="H14" i="2" s="1"/>
  <c r="J14" i="2" s="1"/>
  <c r="G17" i="2"/>
  <c r="J31" i="2"/>
  <c r="J81" i="2"/>
  <c r="H82" i="2"/>
  <c r="G82" i="2"/>
  <c r="G87" i="2" s="1"/>
  <c r="K32" i="2"/>
  <c r="O32" i="2" s="1"/>
  <c r="Q32" i="2" s="1"/>
  <c r="G38" i="2"/>
  <c r="G43" i="2" s="1"/>
  <c r="J35" i="2"/>
  <c r="H38" i="2"/>
  <c r="K74" i="2"/>
  <c r="O74" i="2" s="1"/>
  <c r="Q74" i="2" s="1"/>
  <c r="K81" i="2" l="1"/>
  <c r="M81" i="2"/>
  <c r="P81" i="2" s="1"/>
  <c r="K31" i="2"/>
  <c r="O31" i="2" s="1"/>
  <c r="Q31" i="2" s="1"/>
  <c r="M31" i="2"/>
  <c r="P31" i="2" s="1"/>
  <c r="K54" i="2"/>
  <c r="O54" i="2" s="1"/>
  <c r="Q54" i="2" s="1"/>
  <c r="M54" i="2"/>
  <c r="P54" i="2" s="1"/>
  <c r="K77" i="2"/>
  <c r="M77" i="2"/>
  <c r="P77" i="2" s="1"/>
  <c r="K55" i="2"/>
  <c r="O55" i="2" s="1"/>
  <c r="Q55" i="2" s="1"/>
  <c r="M55" i="2"/>
  <c r="P55" i="2" s="1"/>
  <c r="K57" i="2"/>
  <c r="O57" i="2" s="1"/>
  <c r="Q57" i="2" s="1"/>
  <c r="M57" i="2"/>
  <c r="P57" i="2" s="1"/>
  <c r="K58" i="2"/>
  <c r="O58" i="2" s="1"/>
  <c r="Q58" i="2" s="1"/>
  <c r="M58" i="2"/>
  <c r="P58" i="2" s="1"/>
  <c r="O75" i="2"/>
  <c r="Q75" i="2" s="1"/>
  <c r="O79" i="2"/>
  <c r="Q79" i="2" s="1"/>
  <c r="K35" i="2"/>
  <c r="O35" i="2" s="1"/>
  <c r="Q35" i="2" s="1"/>
  <c r="M35" i="2"/>
  <c r="P35" i="2" s="1"/>
  <c r="K59" i="2"/>
  <c r="O59" i="2" s="1"/>
  <c r="Q59" i="2" s="1"/>
  <c r="M59" i="2"/>
  <c r="P59" i="2" s="1"/>
  <c r="K10" i="2"/>
  <c r="P10" i="2"/>
  <c r="K9" i="2"/>
  <c r="P9" i="2"/>
  <c r="K15" i="2"/>
  <c r="Q15" i="2" s="1"/>
  <c r="P15" i="2"/>
  <c r="K14" i="2"/>
  <c r="Q14" i="2" s="1"/>
  <c r="P14" i="2"/>
  <c r="G60" i="2"/>
  <c r="G65" i="2" s="1"/>
  <c r="J53" i="2"/>
  <c r="H60" i="2"/>
  <c r="J12" i="2"/>
  <c r="J11" i="2"/>
  <c r="J13" i="2"/>
  <c r="J8" i="2"/>
  <c r="G16" i="2"/>
  <c r="G21" i="2" s="1"/>
  <c r="H16" i="2"/>
  <c r="J82" i="2"/>
  <c r="K84" i="2" s="1"/>
  <c r="K38" i="2"/>
  <c r="K41" i="2" s="1"/>
  <c r="J38" i="2"/>
  <c r="K40" i="2" s="1"/>
  <c r="K52" i="2"/>
  <c r="O52" i="2" s="1"/>
  <c r="Q52" i="2" s="1"/>
  <c r="O77" i="2" l="1"/>
  <c r="Q77" i="2" s="1"/>
  <c r="K82" i="2"/>
  <c r="K85" i="2" s="1"/>
  <c r="K86" i="2" s="1"/>
  <c r="K87" i="2" s="1"/>
  <c r="G8" i="4" s="1"/>
  <c r="K53" i="2"/>
  <c r="O53" i="2" s="1"/>
  <c r="Q53" i="2" s="1"/>
  <c r="M53" i="2"/>
  <c r="P53" i="2" s="1"/>
  <c r="O81" i="2"/>
  <c r="Q81" i="2" s="1"/>
  <c r="K12" i="2"/>
  <c r="Q12" i="2" s="1"/>
  <c r="P12" i="2"/>
  <c r="Q9" i="2"/>
  <c r="P8" i="2"/>
  <c r="K13" i="2"/>
  <c r="Q13" i="2" s="1"/>
  <c r="P13" i="2"/>
  <c r="K11" i="2"/>
  <c r="Q11" i="2" s="1"/>
  <c r="P11" i="2"/>
  <c r="Q10" i="2"/>
  <c r="K42" i="2"/>
  <c r="K43" i="2" s="1"/>
  <c r="G6" i="4" s="1"/>
  <c r="J60" i="2"/>
  <c r="K62" i="2" s="1"/>
  <c r="J16" i="2"/>
  <c r="K18" i="2" s="1"/>
  <c r="K8" i="2"/>
  <c r="K60" i="2" l="1"/>
  <c r="K63" i="2" s="1"/>
  <c r="K16" i="2"/>
  <c r="K19" i="2" s="1"/>
  <c r="K20" i="2" s="1"/>
  <c r="K21" i="2" s="1"/>
  <c r="G5" i="4" s="1"/>
  <c r="Q8" i="2"/>
  <c r="K64" i="2"/>
  <c r="K65" i="2" s="1"/>
  <c r="G7" i="4" s="1"/>
  <c r="G9" i="4" l="1"/>
  <c r="G42" i="4" l="1"/>
  <c r="G49" i="20"/>
  <c r="F49" i="20"/>
  <c r="E49" i="20"/>
  <c r="D49" i="20"/>
  <c r="G48" i="4"/>
  <c r="G16" i="4"/>
  <c r="G35" i="4" s="1"/>
  <c r="G39" i="4" s="1"/>
  <c r="D40" i="20" l="1"/>
  <c r="D48" i="20"/>
  <c r="D60" i="20" s="1"/>
  <c r="C49" i="20"/>
  <c r="B49" i="20" s="1"/>
  <c r="F40" i="20"/>
  <c r="F48" i="20"/>
  <c r="F60" i="20" s="1"/>
  <c r="F61" i="20" s="1"/>
  <c r="E40" i="20"/>
  <c r="E48" i="20"/>
  <c r="G40" i="20"/>
  <c r="G48" i="20"/>
  <c r="G60" i="20" s="1"/>
  <c r="G61" i="20" s="1"/>
  <c r="G51" i="4"/>
  <c r="C48" i="20" l="1"/>
  <c r="B48" i="20" s="1"/>
  <c r="E60" i="20"/>
  <c r="E61" i="20" s="1"/>
  <c r="D61" i="20"/>
  <c r="C60" i="20" l="1"/>
  <c r="B60" i="20" l="1"/>
  <c r="B61" i="20" s="1"/>
  <c r="C61" i="20"/>
</calcChain>
</file>

<file path=xl/sharedStrings.xml><?xml version="1.0" encoding="utf-8"?>
<sst xmlns="http://schemas.openxmlformats.org/spreadsheetml/2006/main" count="886" uniqueCount="458">
  <si>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</si>
  <si>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</si>
  <si>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</si>
  <si>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</si>
  <si>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</si>
  <si>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</si>
  <si>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</si>
  <si>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</si>
  <si>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</si>
  <si>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</si>
  <si>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</si>
  <si>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</si>
  <si>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</si>
  <si>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</si>
  <si>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</si>
  <si>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</si>
  <si>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</si>
  <si>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</si>
  <si>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</si>
  <si>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</si>
  <si>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</si>
  <si>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</si>
  <si>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</si>
  <si>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</si>
  <si>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</si>
  <si>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</si>
  <si>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</si>
  <si>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</si>
  <si>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</si>
  <si>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</si>
  <si>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</si>
  <si>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</si>
  <si>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</si>
  <si>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</si>
  <si>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</si>
  <si>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</si>
  <si>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</si>
  <si>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</si>
  <si>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</si>
  <si>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</si>
  <si>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</si>
  <si>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</si>
  <si>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</si>
  <si>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</si>
  <si>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</si>
  <si>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</si>
  <si>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</si>
  <si>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</si>
  <si>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</si>
  <si>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</si>
  <si>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</si>
  <si>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</si>
  <si>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</si>
  <si>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</si>
  <si>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</si>
  <si>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</si>
  <si>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</si>
  <si>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</si>
  <si>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</si>
  <si>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</si>
  <si>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</si>
  <si>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</si>
  <si>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</si>
  <si>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</si>
  <si>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</si>
  <si>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</si>
  <si>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</si>
  <si>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</si>
  <si>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</si>
  <si>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</si>
  <si>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</si>
  <si>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</si>
  <si>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</si>
  <si>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</si>
  <si>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</si>
  <si>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</si>
  <si>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</si>
  <si>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</si>
  <si>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</si>
  <si>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</si>
  <si>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</si>
  <si>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</si>
  <si>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</si>
  <si>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</si>
  <si>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</si>
  <si>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</si>
  <si>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</si>
  <si>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</si>
  <si>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</si>
  <si>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</si>
  <si>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</si>
  <si>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</si>
  <si>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</si>
  <si>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</si>
  <si>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</si>
  <si>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</si>
  <si>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</si>
  <si>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</si>
  <si>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</si>
  <si>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</si>
  <si>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</si>
  <si>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</si>
  <si>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</si>
  <si>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</si>
  <si>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</si>
  <si>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</si>
  <si>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</si>
  <si>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</si>
  <si>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</si>
  <si>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</si>
  <si>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</si>
  <si>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</si>
  <si>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</si>
  <si>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% voci (1) eleggibili</t>
  </si>
  <si>
    <t>SI</t>
  </si>
  <si>
    <t>Spese non eleggibili</t>
  </si>
  <si>
    <t>REGIA (1)</t>
  </si>
  <si>
    <t>Spese sostenute nei confronti di residenti fiscalmente nella Regione Lazio</t>
  </si>
  <si>
    <t>A</t>
  </si>
  <si>
    <t>B</t>
  </si>
  <si>
    <t xml:space="preserve">TOTALE </t>
  </si>
  <si>
    <t>NO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</si>
  <si>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</si>
  <si>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</si>
  <si>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</si>
  <si>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</si>
  <si>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</si>
  <si>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Durata (minuti)</t>
  </si>
  <si>
    <t>menù a tendina</t>
  </si>
  <si>
    <t>Euro</t>
  </si>
  <si>
    <t>Girato Lazio</t>
  </si>
  <si>
    <t>Sito internet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</si>
  <si>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</si>
  <si>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</si>
  <si>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</si>
  <si>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</si>
  <si>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</si>
  <si>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Ultimo bilancio (n)</t>
  </si>
  <si>
    <t>Media</t>
  </si>
  <si>
    <t>Ragione sociale:</t>
  </si>
  <si>
    <t>Valore della Produzione (Euro)*</t>
  </si>
  <si>
    <t>Codice Fiscale</t>
  </si>
  <si>
    <t xml:space="preserve">Coproduttore Esterno </t>
  </si>
  <si>
    <t>Altro Coproduttore</t>
  </si>
  <si>
    <t>Sede legale</t>
  </si>
  <si>
    <t>E-mail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</si>
  <si>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</si>
  <si>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</si>
  <si>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</si>
  <si>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</si>
  <si>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</si>
  <si>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</si>
  <si>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</si>
  <si>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</si>
  <si>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</si>
  <si>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</si>
  <si>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</si>
  <si>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</si>
  <si>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</si>
  <si>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</si>
  <si>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</si>
  <si>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</si>
  <si>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</si>
  <si>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</si>
  <si>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Estero 1</t>
  </si>
  <si>
    <t>Estero 2</t>
  </si>
  <si>
    <t>Estero 3</t>
  </si>
  <si>
    <t>Estero 4</t>
  </si>
  <si>
    <t>7.9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</si>
  <si>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</si>
  <si>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</si>
  <si>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</si>
  <si>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</si>
  <si>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</si>
  <si>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</si>
  <si>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producer's fees</t>
  </si>
  <si>
    <t>Totale Spese non Eleggibili</t>
  </si>
  <si>
    <t>Totale Costo Eleggibile di Produzione</t>
  </si>
  <si>
    <t>ASSICURAZIONI, GARANZIE E FINANZIAMENTI</t>
  </si>
  <si>
    <t>Quota di compartecipazione %</t>
  </si>
  <si>
    <t>Compartecipazione in Euro</t>
  </si>
  <si>
    <t>NOTE</t>
  </si>
  <si>
    <t>Spese non ammissibili</t>
  </si>
  <si>
    <t>Speso Lazio</t>
  </si>
  <si>
    <t>RIQUADRO COMPARTECIPAZIONE DEI COPRODUTTORI  E RELATIVE COMPONENTI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</si>
  <si>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</si>
  <si>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</si>
  <si>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</si>
  <si>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</si>
  <si>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</si>
  <si>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 xml:space="preserve">- Altri Aiuti di Stato esteri </t>
  </si>
  <si>
    <t>- product palacement</t>
  </si>
  <si>
    <t>- (altro, descrivere…)</t>
  </si>
  <si>
    <t>Voce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</si>
  <si>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</si>
  <si>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</si>
  <si>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</si>
  <si>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</si>
  <si>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</si>
  <si>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</si>
  <si>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</si>
  <si>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</si>
  <si>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</si>
  <si>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</si>
  <si>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</si>
  <si>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</si>
  <si>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</si>
  <si>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RIQUADRO COSTO ELEGGIBILE DI PRODUZIONE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</si>
  <si>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</si>
  <si>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</si>
  <si>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</si>
  <si>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</si>
  <si>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C</t>
  </si>
  <si>
    <t>D=A-C</t>
  </si>
  <si>
    <t>Producer Fee Ammissibile</t>
  </si>
  <si>
    <t>SUBTOTALE</t>
  </si>
  <si>
    <t>Quadratura con Dati generali</t>
  </si>
  <si>
    <t>E</t>
  </si>
  <si>
    <t>F=D-E</t>
  </si>
  <si>
    <t>G</t>
  </si>
  <si>
    <t>T = &lt; tra G e F</t>
  </si>
  <si>
    <t>Quota del Costo Eligibile della Produzione potenzialmente ammissibile</t>
  </si>
  <si>
    <t>Coproduttore Indipendente, Esterno o Altro Coproduttore?</t>
  </si>
  <si>
    <t>Rapporto A/B</t>
  </si>
  <si>
    <t>P.IVA o assimilabile</t>
  </si>
  <si>
    <t>Fornitore/ lavoratore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</si>
  <si>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</si>
  <si>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</si>
  <si>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</si>
  <si>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</si>
  <si>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</si>
  <si>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"Dati generali"</t>
  </si>
  <si>
    <t>Dati e Calcoli Opera: foglio " Coproduttori"</t>
  </si>
  <si>
    <t>Dati e Calcoli Opera: foglio "Coperture Finanziarie"</t>
  </si>
  <si>
    <t>Dati e Calcoli Opera: foglio "Impegni assunti"</t>
  </si>
  <si>
    <t xml:space="preserve">Opera Audiovisiva oggetto di Aiuto da parte di altro Stato </t>
  </si>
  <si>
    <t>L'Opera è GIA' un Opera Difficile?</t>
  </si>
  <si>
    <t>L'Opera si ritene sarà classificata Opera Difficile?</t>
  </si>
  <si>
    <t>Ultimo Bilancio (n)</t>
  </si>
  <si>
    <t>Coproduttore Qualificato?</t>
  </si>
  <si>
    <t>di cui costi sostenuti</t>
  </si>
  <si>
    <t>Totale Sottovoci (1) ex art. 4 (4) (c) "sopra la linea"</t>
  </si>
  <si>
    <t>EX = F - T</t>
  </si>
  <si>
    <t>= B. Valore denominatore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</si>
  <si>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</si>
  <si>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</si>
  <si>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</si>
  <si>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</si>
  <si>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</si>
  <si>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</si>
  <si>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</si>
  <si>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</si>
  <si>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</si>
  <si>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</si>
  <si>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</si>
  <si>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</si>
  <si>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</si>
  <si>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</si>
  <si>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</si>
  <si>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</si>
  <si>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</si>
  <si>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</si>
  <si>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</si>
  <si>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</si>
  <si>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</si>
  <si>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</si>
  <si>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</si>
  <si>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</si>
  <si>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</si>
  <si>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</si>
  <si>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</si>
  <si>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</si>
  <si>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</si>
  <si>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</si>
  <si>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</si>
  <si>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</si>
  <si>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</si>
  <si>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</si>
  <si>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</si>
  <si>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</si>
  <si>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</si>
  <si>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</si>
  <si>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3 Stati</t>
  </si>
  <si>
    <t>4 Stati o più</t>
  </si>
  <si>
    <t>2 Stati</t>
  </si>
  <si>
    <t>Opera Cinematografica o Opera TV/Web?</t>
  </si>
  <si>
    <t>Opera TV/Web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</si>
  <si>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</si>
  <si>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>Totale Quota Italiana</t>
  </si>
  <si>
    <t>I costi non ammissibili sono</t>
  </si>
  <si>
    <t xml:space="preserve">euro. Accertati di avere valorizzato i costi del personale a Costi Standard Orari. </t>
  </si>
  <si>
    <t>Questi saranno obbligatoriamente utilizzati in fase di rendicontazione per stabilire il contributo spettante!</t>
  </si>
  <si>
    <t>RIQUADRO PAGAMENTI EFFETTUATI DAI RICHIEDENTI ALLA DATA DI INVIO DELLA DOMANDA E, NEL CASO DI DOCUMENTARI, IMPEGNI CONTRATTUALI VINCOLANTI ASSUNTI ALLA STESSA DATA</t>
  </si>
  <si>
    <t>membro della UE al Coproduttore Estero su cui ha competenza?</t>
  </si>
  <si>
    <t>Se SI elencare i motivi tra quelli previsti dal sistema di incentivazione nazionale (art. 4 (3), D.I. Tax Credit Produttori)</t>
  </si>
  <si>
    <t>digitare minuti</t>
  </si>
  <si>
    <t>Opera Prima o Seconda</t>
  </si>
  <si>
    <t>Opera di Giovani Autori</t>
  </si>
  <si>
    <t>- Tax credit per la produzione articolo 15 della Legge Cinema</t>
  </si>
  <si>
    <t>- Tax Credit esteri risultanti dal Contratto di Coproduzione</t>
  </si>
  <si>
    <t>Totale Quota Italiana Proponenti</t>
  </si>
  <si>
    <t xml:space="preserve">Proponente 1 </t>
  </si>
  <si>
    <t>Proponente 2</t>
  </si>
  <si>
    <t>Proponente 3</t>
  </si>
  <si>
    <t xml:space="preserve">RIQUADRO COPERTURE ANCORA DA REPERIRE </t>
  </si>
  <si>
    <t>- Contributo richiesto sul presente Avviso</t>
  </si>
  <si>
    <t>A. Valore della Produzione Medio  dei Coproduttori Qualificati</t>
  </si>
  <si>
    <t>Totale Quota Italiana NON Proponenti</t>
  </si>
  <si>
    <t>Proponente 4</t>
  </si>
  <si>
    <t>Coproduttore Italiano NON Proponente 1</t>
  </si>
  <si>
    <t>Coproduttore Italiano NON Proponente 2</t>
  </si>
  <si>
    <t>Coproduttore Italiano NON Proponente 3</t>
  </si>
  <si>
    <t>Proponente 1</t>
  </si>
  <si>
    <t>NON Prop. 1</t>
  </si>
  <si>
    <t>NON Prop. 2</t>
  </si>
  <si>
    <t>NON Prop. 3</t>
  </si>
  <si>
    <t>NON Prop. 4</t>
  </si>
  <si>
    <t>Proponente</t>
  </si>
  <si>
    <t>Tipologia Opera internazionale ex art. 1 (A) dell'Avviso</t>
  </si>
  <si>
    <t xml:space="preserve">Costo Complessivo della Produzione </t>
  </si>
  <si>
    <t>Da documentazione Tax Credit o, se non ancora</t>
  </si>
  <si>
    <t xml:space="preserve"> disponibile, da Contratto di Coproduzione</t>
  </si>
  <si>
    <t>Attenzione le Opere Cinematografiche devono avere un Costo Complessivo di Produzione pari ad almeno 2.500.000,00 euro oppure, se Opere Prime e Seconde o Opere di Giovani Autori, pari ad almeno 1.250.000,00 euro. Le Opere Televisive o Web devono avere un Costo Complessivo di Produzione pari ad almeno 1.250.000,00 euro. Tale limite è di 400.000,00 euro per i Documentari, indipendentemente dall’essere Opere Cinematografiche, Televisive o Web. Art. 1 (D) dell'Avviso</t>
  </si>
  <si>
    <t>Documentario con CP&gt;400.000 euro?</t>
  </si>
  <si>
    <t xml:space="preserve">Opera Cinematografica con CP &gt; 2.500.000 </t>
  </si>
  <si>
    <t>Opera TV/WEB con CP&gt; 1.250.000 euro?</t>
  </si>
  <si>
    <t>Dizione Attenzione limiti CP</t>
  </si>
  <si>
    <t>Opera Cin. Prima, Seconda o di Giovani Autori con CP &gt; 2.500.000 ?</t>
  </si>
  <si>
    <t>D.I. Tax Credit Produttori?</t>
  </si>
  <si>
    <t xml:space="preserve">Opera Audiovisiva cui partecipano Paesi DAC di cui all'art. 1 (5) (e) </t>
  </si>
  <si>
    <t>... (ragione sociale Proponente 2)</t>
  </si>
  <si>
    <t>... (ragione sociale Proponente 1)</t>
  </si>
  <si>
    <t>... (ragione sociale Proponente 3)</t>
  </si>
  <si>
    <t>... (ragione sociale altro italiano 1)</t>
  </si>
  <si>
    <t>... (ragione sociale altro italiano 2)</t>
  </si>
  <si>
    <t>... (ragione sociale Proponente 4)</t>
  </si>
  <si>
    <t>... (ragione sociale altro italiano 3)</t>
  </si>
  <si>
    <t>... (ragione sociale altro italiano 4)</t>
  </si>
  <si>
    <t>... (ragione sociale estero 1)</t>
  </si>
  <si>
    <t>... (ragione sociale estero 2)</t>
  </si>
  <si>
    <t>... (ragione sociale estero 3)</t>
  </si>
  <si>
    <t>... (ragione sociale estero 4)</t>
  </si>
  <si>
    <t xml:space="preserve"> RIQUADRO DATI COPRODUTTORI</t>
  </si>
  <si>
    <t>*Indicare "NO" per gli esercizi in cui il dato non è disponibile perché l'Impresa è di più recente costituzione</t>
  </si>
  <si>
    <t>Utile (perdita) netto (Euro)*</t>
  </si>
  <si>
    <t>Ammortamenti e svalutazioni (Euro)*</t>
  </si>
  <si>
    <t>Autofinanziamento</t>
  </si>
  <si>
    <t>Coproduttore Italiano NON Proponente 4</t>
  </si>
  <si>
    <t>Opera Prima o Seconda o di Giovani Autori</t>
  </si>
  <si>
    <t>RIQUADRO RIPRESE</t>
  </si>
  <si>
    <r>
      <t xml:space="preserve">RIQUADRO CAST </t>
    </r>
    <r>
      <rPr>
        <sz val="8"/>
        <color rgb="FF003399"/>
        <rFont val="Arial"/>
        <family val="2"/>
      </rPr>
      <t>(allegare CV e contratti, manifestazioni di interesse, ecc.)</t>
    </r>
  </si>
  <si>
    <t>Comune di Roma Capitale</t>
  </si>
  <si>
    <t xml:space="preserve">(Indicare Comune/altra Regione/Stato estero) </t>
  </si>
  <si>
    <t>Numero giornate di ripresa/lavorazione</t>
  </si>
  <si>
    <t>RIQUADRO CARATTERISTICHE GENERALI DELL'OPERA</t>
  </si>
  <si>
    <t>Attenzione. Tali Aiuti devono essere riportati nel Contratto di Coproduzione o  dichiarati dai Coproduttori Esteri con evidenza dei relativi estremi (norma di riferimento, estremi di concessione, ente concedente, importo). Per gli aiuti fiscali è sufficiente indicare la normativa di riferimento anche mediante riferimenti, ove facilmente verificabili tramite internet.</t>
  </si>
  <si>
    <t>Massimo Sottovoci (1) eleggibili nel limite 30% CCP</t>
  </si>
  <si>
    <t>= Compart. finanziaria generica A (+) o DA (-) restanti Coprod.</t>
  </si>
  <si>
    <t>altri costi di amministrazione e altri costi dir. imputabili</t>
  </si>
  <si>
    <t>Dati e Calcoli Opera: foglio "Costo Complessivo di Produzione"</t>
  </si>
  <si>
    <t>INTENSITA' DI AIUTO CONSENTITA EX ART. 54 RGE</t>
  </si>
  <si>
    <t>DAC</t>
  </si>
  <si>
    <t>Opera Difficile</t>
  </si>
  <si>
    <t>Coproduzione UE</t>
  </si>
  <si>
    <t>Revisore Legale per Asseverazione Obbligatoria (2)</t>
  </si>
  <si>
    <t>Dati e Calcoli Opera: foglio "Costi Ammissibili"</t>
  </si>
  <si>
    <t xml:space="preserve"> * Indicare le Spese non ammissibili (indicate nella colonna C con segno +) ed i relativi motivi, ad esempio: Costi Standard Orari del personale inferiori a quelli reali; spese per fatture &lt; 200 Euro; costi sostenuti nei confronti di Parti Correlate; Costi sostenuti prima della Domanda in eccesso rispetto quelli consentiti all'art. 4 (b) dell'Avviso.</t>
  </si>
  <si>
    <t>RIQUADRO PROPONENTE 1</t>
  </si>
  <si>
    <t>Compart. Finanziaria da restanti Coproduttori</t>
  </si>
  <si>
    <t>RIQUADRO PROPONENTE 2</t>
  </si>
  <si>
    <t>RIQUADRO PROPONENTE 3</t>
  </si>
  <si>
    <t>Sviluppo ed acquisto diritti</t>
  </si>
  <si>
    <t>Cast artistico</t>
  </si>
  <si>
    <t>Pre-produzione e produzione</t>
  </si>
  <si>
    <t>Animazione</t>
  </si>
  <si>
    <t>Post-produzione e lavorazioni tecniche</t>
  </si>
  <si>
    <t>Spese generali</t>
  </si>
  <si>
    <t>Assicurazioni, garanzie e finanziamenti</t>
  </si>
  <si>
    <t>Costi non Ammissibili (nota)</t>
  </si>
  <si>
    <t>Costi Ammissibili Diretti
(CAD)</t>
  </si>
  <si>
    <t>Costi Ammissibili Diretti Territoriali
(CADT)</t>
  </si>
  <si>
    <t>Capienza Costi Ammissibili Diretti Extraterritoriali
(CADEX)</t>
  </si>
  <si>
    <t>RIEPILOGO voci A, B e C art. 4 Avviso</t>
  </si>
  <si>
    <t>A. CADT</t>
  </si>
  <si>
    <t>B. CADEX</t>
  </si>
  <si>
    <t>C. Costi Indiretti Forfettari (7%)</t>
  </si>
  <si>
    <t>RIQUADRO PROPONENTE 4</t>
  </si>
  <si>
    <t>Aiuto complessivo massimo teorico consentito su Totale Costi Ammissibili</t>
  </si>
  <si>
    <t>euro</t>
  </si>
  <si>
    <t>Credito di imposta per la produzione opere cinematografiche art. 15 Legge Cinema</t>
  </si>
  <si>
    <t>(altro ...descrivere)</t>
  </si>
  <si>
    <t xml:space="preserve">Indicare le intensità di aiuto concesse e se e in che misura l'aiuto è stato riproporzionato per effetto delle diverse spese ammissibili (es. solo sviluppo, esclusione parziale di spese sostenute nell'altra Regione che ha concesso l'altro aiuto, altro) </t>
  </si>
  <si>
    <t>RIQUADRO CONTRIBUTO IN DE MINIMIS PER L'ASSEVERAZIONE OBBLIGATORIA DEI COSTI SOSTENUTI</t>
  </si>
  <si>
    <t>Spese da sostenersi nei confronti del Revisore Legale</t>
  </si>
  <si>
    <t>RIQUADRO MASSIMA INTENSITA' DI AIUTO CONSENTITA EX ART. 54 RGE (Reg.(UE) 651/2014)</t>
  </si>
  <si>
    <t>Massima Intensità di Aiuto consentita ex Art. 54 RGE</t>
  </si>
  <si>
    <r>
      <t xml:space="preserve">Massima Intensità di Aiuto consentita ex Art. 54 RGE </t>
    </r>
    <r>
      <rPr>
        <sz val="9"/>
        <color rgb="FF003399"/>
        <rFont val="Arial"/>
        <family val="2"/>
      </rPr>
      <t>(da foglio Dati Generali)</t>
    </r>
  </si>
  <si>
    <t>Totale Costi Ammissibili per il calcolo dell'Aiuto ex art. 54 RGE per l'Opera</t>
  </si>
  <si>
    <t>RIQUADRO ALTRI AIUTI SUI MEDESIMI COSTI AMMISSIBILI</t>
  </si>
  <si>
    <t>Aiuto richiesto</t>
  </si>
  <si>
    <r>
      <t xml:space="preserve">Aiuto effettivamente consentito su Totale Costi Ammissibili </t>
    </r>
    <r>
      <rPr>
        <sz val="9"/>
        <color rgb="FF003399"/>
        <rFont val="Arial"/>
        <family val="2"/>
      </rPr>
      <t>(max 2 milioni di euro)</t>
    </r>
  </si>
  <si>
    <r>
      <t xml:space="preserve">Contributo De Minimis richiesto </t>
    </r>
    <r>
      <rPr>
        <sz val="9"/>
        <color rgb="FF003399"/>
        <rFont val="Arial"/>
        <family val="2"/>
      </rPr>
      <t>(max 3% Totale Costi Ammissibili ex art. 54 RGE e comunque max 20.000 euro)</t>
    </r>
  </si>
  <si>
    <t>Eventuale importo non richiesto</t>
  </si>
  <si>
    <t xml:space="preserve">RIQUADRO AIUTO RICHIESTO EX ART. 54 RGE </t>
  </si>
  <si>
    <r>
      <rPr>
        <b/>
        <sz val="10"/>
        <rFont val="Arial"/>
        <family val="2"/>
      </rPr>
      <t>% Contributo Richiesto ex art. 54 RGE</t>
    </r>
    <r>
      <rPr>
        <b/>
        <sz val="10"/>
        <color rgb="FF003399"/>
        <rFont val="Arial"/>
        <family val="2"/>
      </rPr>
      <t xml:space="preserve"> </t>
    </r>
    <r>
      <rPr>
        <sz val="9"/>
        <color rgb="FF003399"/>
        <rFont val="Arial"/>
        <family val="2"/>
      </rPr>
      <t>(percentuale di contributo richiesto da indicare in GeCoWEB Plus)</t>
    </r>
  </si>
  <si>
    <t>Dati e Calcoli Opera: foglio "Contributi"</t>
  </si>
  <si>
    <r>
      <t xml:space="preserve">Totale Costi Ammissibili </t>
    </r>
    <r>
      <rPr>
        <sz val="9"/>
        <color rgb="FF003399"/>
        <rFont val="Arial"/>
        <family val="2"/>
      </rPr>
      <t>(da Foglio Costi Ammissibili)</t>
    </r>
  </si>
  <si>
    <r>
      <rPr>
        <b/>
        <sz val="10"/>
        <rFont val="Arial"/>
        <family val="2"/>
      </rPr>
      <t>TOTALE CONTRIBUTO RICHIESTO</t>
    </r>
    <r>
      <rPr>
        <b/>
        <sz val="10"/>
        <color rgb="FF003399"/>
        <rFont val="Arial"/>
        <family val="2"/>
      </rPr>
      <t xml:space="preserve"> </t>
    </r>
    <r>
      <rPr>
        <sz val="9"/>
        <color rgb="FF003399"/>
        <rFont val="Arial"/>
        <family val="2"/>
      </rPr>
      <t>(art. 54 RGE e De Minimis)</t>
    </r>
  </si>
  <si>
    <t>Costi del personale</t>
  </si>
  <si>
    <t>Territoriali</t>
  </si>
  <si>
    <t>Extraterritoriali</t>
  </si>
  <si>
    <t>Altri costi</t>
  </si>
  <si>
    <t>Importo</t>
  </si>
  <si>
    <t>- Contributi automatici (artt. 23, 24 e 25 Legge Cinema)</t>
  </si>
  <si>
    <t>- (altri Aiuti di Stato italiani concessi come da allegati, descrivere …)</t>
  </si>
  <si>
    <t xml:space="preserve">- (altri Aiuti di Stato esteri risultanti da Contratto di Coproduzione o dichiarati dal Coproduttore Estero, descrivere …) </t>
  </si>
  <si>
    <t>- (aumenti di capitale, fin. soci, prestiti bancari, descrivere…)</t>
  </si>
  <si>
    <t>Descrivere la natura delle coperture finanziaria reperite alla Data della Domanda con i riferimenti ai documenti prodotti e alle altre modalità di riscontro previste dall'Avviso</t>
  </si>
  <si>
    <t xml:space="preserve">Descrivere la natura delle coperture da reperire e lo stato delle richieste o trattative. </t>
  </si>
  <si>
    <t>Dati e Calcoli Opera: foglio "Verifiche"</t>
  </si>
  <si>
    <t>RIQUADRO CAPACITA' FINANZIARIA</t>
  </si>
  <si>
    <t>Coproduttori Qualificati</t>
  </si>
  <si>
    <t>Coproduttori</t>
  </si>
  <si>
    <t>Non Qualificati</t>
  </si>
  <si>
    <t>Compartecip.</t>
  </si>
  <si>
    <t>Autofinanz.
medio</t>
  </si>
  <si>
    <t>Valore  Produzione medio</t>
  </si>
  <si>
    <t xml:space="preserve"> - Coperture Finanziarie Certe Reperite dai Coproduttori Qualificati (A+B) </t>
  </si>
  <si>
    <t>Coperture Finanziarie</t>
  </si>
  <si>
    <t>DATI PER VERIFICHE</t>
  </si>
  <si>
    <t>C.1 Punteggio maggiore capacità finanziaria</t>
  </si>
  <si>
    <t>RIQUADRO  PUNTEGGIO CRITERIO C.2 ART. 6 DELL'AVVISO</t>
  </si>
  <si>
    <t>B. Aiuti di Stato fiscali o già concessi, di cui:</t>
  </si>
  <si>
    <r>
      <t>A. Compartecipazione</t>
    </r>
    <r>
      <rPr>
        <sz val="9"/>
        <color rgb="FF003399"/>
        <rFont val="Arial"/>
        <family val="2"/>
      </rPr>
      <t xml:space="preserve"> (Euro)</t>
    </r>
  </si>
  <si>
    <t>C. Apporti finanziari di terzi già contrattualizzati, di cui</t>
  </si>
  <si>
    <t>TOTALE COPERTURE ALLA DATA DELLA DOMANDA (B+C+D)</t>
  </si>
  <si>
    <t>D. Ulteriori coperture finanziarie aziendali dedicate, di cui</t>
  </si>
  <si>
    <r>
      <t xml:space="preserve">Coproduttore qualificato? </t>
    </r>
    <r>
      <rPr>
        <sz val="9"/>
        <color rgb="FF003399"/>
        <rFont val="Arial"/>
        <family val="2"/>
      </rPr>
      <t>(da Foglio "Coproduttori)</t>
    </r>
  </si>
  <si>
    <r>
      <t>E. Autofinanziamento</t>
    </r>
    <r>
      <rPr>
        <sz val="9"/>
        <color rgb="FF003399"/>
        <rFont val="Arial"/>
        <family val="2"/>
      </rPr>
      <t xml:space="preserve"> (da Foglio "Coproduttori)</t>
    </r>
  </si>
  <si>
    <t>Punteggio individuale</t>
  </si>
  <si>
    <t>Punteggio Criterio C.2</t>
  </si>
  <si>
    <t>Quota di compartecipazione</t>
  </si>
  <si>
    <t>Rapporto E/G</t>
  </si>
  <si>
    <t>F. Contributo richiesto</t>
  </si>
  <si>
    <r>
      <t xml:space="preserve">G. Compartecipazione senza copertura </t>
    </r>
    <r>
      <rPr>
        <sz val="10"/>
        <color rgb="FF003399"/>
        <rFont val="Arial"/>
        <family val="2"/>
      </rPr>
      <t>(A-B-C-D-F)</t>
    </r>
  </si>
  <si>
    <t>H. Ulteriori Aiuti di Stato richiesto o da richiedere di cui:</t>
  </si>
  <si>
    <t>I. Ulteriori finanziamenti di terzi non ancora contrattualizzati, di cui</t>
  </si>
  <si>
    <t xml:space="preserve">J. Apporto societario </t>
  </si>
  <si>
    <t>TOTALE ALTRE COPERTURE (H+I+J)</t>
  </si>
  <si>
    <r>
      <t xml:space="preserve">COPERTURE FINANZIARIE REPERITE ALLA DATA DELLA DOMANDA </t>
    </r>
    <r>
      <rPr>
        <sz val="10"/>
        <color rgb="FF003399"/>
        <rFont val="Arial"/>
        <family val="2"/>
      </rPr>
      <t>d</t>
    </r>
    <r>
      <rPr>
        <sz val="9"/>
        <color rgb="FF003399"/>
        <rFont val="Arial"/>
        <family val="2"/>
      </rPr>
      <t xml:space="preserve">a documentare come stabilito all'articolo 2 (capacità finanziaria) e all'art. 6 (criterio C.2 Grado di realizzabilità finanziaria) dell'Avviso </t>
    </r>
  </si>
  <si>
    <t>TOTALE COPERTURE PER CAPACITA' FINANZIARIA (B+C)</t>
  </si>
  <si>
    <t>Totale Punteggio Criterio C</t>
  </si>
  <si>
    <t>Attenzione!
I punteggi sono riconosciuti solo sulla base dei dati riscontrabili per effetto della documentazione prodotta, con le modalità, le forme e le conseguenze stabilite nell'Avviso.</t>
  </si>
  <si>
    <t>C.2 Punteggio per media ponderata del rapporto tra autofinanziamento e compartecipazione senza copertura dei Produttori Qualificati</t>
  </si>
  <si>
    <t xml:space="preserve"> - ,Compartecipazione al Costo Complessivo della Produzione dei Coproduttori non Qualificati</t>
  </si>
  <si>
    <r>
      <t xml:space="preserve">RIQUADRO GRADO DI REALIZZABILITA' FINANZIARIA DELL'OPERA </t>
    </r>
    <r>
      <rPr>
        <sz val="10"/>
        <color rgb="FF003399"/>
        <rFont val="Arial"/>
        <family val="2"/>
      </rPr>
      <t>(criterio C art. 6 dell'Avviso)</t>
    </r>
  </si>
  <si>
    <t>(Produttore Italiano, Indipendente Originario, PMI del Lazio, ecc.)</t>
  </si>
  <si>
    <t>Dati e Calcoli Opera: foglio " Riprese, Scene e Cast"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</si>
</sst>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_-* #,##0_-;\-* #,##0_-;_-* &quot;-&quot;??_-;_-@_-"/>
    <numFmt numFmtId="167" formatCode="_-* #,##0.00\ _€_-;\-* #,##0.00\ _€_-;_-* &quot;-&quot;??\ _€_-;_-@_-"/>
    <numFmt numFmtId="168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tillium"/>
      <family val="3"/>
    </font>
    <font>
      <sz val="10"/>
      <color theme="1"/>
      <name val="Titillium"/>
      <family val="3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339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339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i/>
      <sz val="10"/>
      <color rgb="FF00339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8"/>
      <color rgb="FF003399"/>
      <name val="Arial"/>
      <family val="2"/>
    </font>
    <font>
      <sz val="8"/>
      <color rgb="FF00339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color rgb="FF003399"/>
      <name val="Arial"/>
      <family val="2"/>
    </font>
    <font>
      <b/>
      <sz val="9"/>
      <color rgb="FF002060"/>
      <name val="Arial"/>
      <family val="2"/>
    </font>
    <font>
      <sz val="9"/>
      <name val="Arial"/>
      <family val="2"/>
    </font>
    <font>
      <i/>
      <sz val="9"/>
      <color rgb="FF003399"/>
      <name val="Arial"/>
      <family val="2"/>
    </font>
    <font>
      <b/>
      <sz val="10"/>
      <color rgb="FF003399"/>
      <name val="Titillium"/>
      <family val="3"/>
    </font>
    <font>
      <sz val="11"/>
      <color rgb="FF003399"/>
      <name val="Arial"/>
      <family val="2"/>
    </font>
    <font>
      <b/>
      <sz val="11"/>
      <name val="Arial"/>
      <family val="2"/>
    </font>
    <font>
      <sz val="9"/>
      <color rgb="FF003399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399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1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5" borderId="0" xfId="0" applyFont="1" applyFill="1"/>
    <xf numFmtId="0" fontId="5" fillId="0" borderId="0" xfId="0" applyFont="1"/>
    <xf numFmtId="0" fontId="6" fillId="5" borderId="27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164" fontId="9" fillId="0" borderId="3" xfId="1" applyNumberFormat="1" applyFont="1" applyFill="1" applyBorder="1" applyAlignment="1" applyProtection="1">
      <alignment horizontal="right"/>
      <protection locked="0"/>
    </xf>
    <xf numFmtId="164" fontId="9" fillId="0" borderId="3" xfId="1" applyNumberFormat="1" applyFont="1" applyFill="1" applyBorder="1" applyAlignment="1" applyProtection="1">
      <alignment horizontal="center"/>
      <protection locked="0"/>
    </xf>
    <xf numFmtId="0" fontId="5" fillId="5" borderId="18" xfId="0" applyFont="1" applyFill="1" applyBorder="1"/>
    <xf numFmtId="0" fontId="5" fillId="5" borderId="2" xfId="0" applyFont="1" applyFill="1" applyBorder="1"/>
    <xf numFmtId="0" fontId="5" fillId="2" borderId="0" xfId="0" applyFont="1" applyFill="1"/>
    <xf numFmtId="0" fontId="14" fillId="5" borderId="0" xfId="0" applyFont="1" applyFill="1"/>
    <xf numFmtId="9" fontId="14" fillId="5" borderId="0" xfId="2" applyFont="1" applyFill="1" applyBorder="1" applyAlignment="1">
      <alignment horizontal="right"/>
    </xf>
    <xf numFmtId="0" fontId="13" fillId="5" borderId="0" xfId="0" applyFont="1" applyFill="1"/>
    <xf numFmtId="9" fontId="5" fillId="0" borderId="3" xfId="2" applyFont="1" applyFill="1" applyBorder="1" applyAlignment="1" applyProtection="1">
      <alignment horizontal="center"/>
      <protection locked="0"/>
    </xf>
    <xf numFmtId="0" fontId="15" fillId="5" borderId="31" xfId="0" applyFont="1" applyFill="1" applyBorder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19" xfId="0" applyFont="1" applyFill="1" applyBorder="1"/>
    <xf numFmtId="0" fontId="5" fillId="5" borderId="22" xfId="0" applyFont="1" applyFill="1" applyBorder="1"/>
    <xf numFmtId="0" fontId="5" fillId="5" borderId="1" xfId="0" applyFont="1" applyFill="1" applyBorder="1"/>
    <xf numFmtId="0" fontId="13" fillId="5" borderId="31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5" fillId="5" borderId="23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24" xfId="0" applyFont="1" applyFill="1" applyBorder="1"/>
    <xf numFmtId="0" fontId="5" fillId="5" borderId="9" xfId="0" applyFont="1" applyFill="1" applyBorder="1"/>
    <xf numFmtId="0" fontId="18" fillId="4" borderId="0" xfId="0" applyFont="1" applyFill="1"/>
    <xf numFmtId="0" fontId="14" fillId="5" borderId="37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43" fontId="5" fillId="5" borderId="7" xfId="0" applyNumberFormat="1" applyFont="1" applyFill="1" applyBorder="1"/>
    <xf numFmtId="43" fontId="5" fillId="5" borderId="0" xfId="0" applyNumberFormat="1" applyFont="1" applyFill="1"/>
    <xf numFmtId="43" fontId="5" fillId="5" borderId="13" xfId="0" applyNumberFormat="1" applyFont="1" applyFill="1" applyBorder="1"/>
    <xf numFmtId="43" fontId="5" fillId="5" borderId="14" xfId="1" applyFont="1" applyFill="1" applyBorder="1"/>
    <xf numFmtId="0" fontId="14" fillId="5" borderId="18" xfId="0" applyFont="1" applyFill="1" applyBorder="1"/>
    <xf numFmtId="43" fontId="14" fillId="5" borderId="14" xfId="1" applyFont="1" applyFill="1" applyBorder="1"/>
    <xf numFmtId="43" fontId="14" fillId="5" borderId="13" xfId="1" applyFont="1" applyFill="1" applyBorder="1"/>
    <xf numFmtId="43" fontId="14" fillId="5" borderId="2" xfId="1" applyFont="1" applyFill="1" applyBorder="1"/>
    <xf numFmtId="0" fontId="14" fillId="0" borderId="0" xfId="0" applyFont="1"/>
    <xf numFmtId="43" fontId="14" fillId="5" borderId="13" xfId="0" applyNumberFormat="1" applyFont="1" applyFill="1" applyBorder="1"/>
    <xf numFmtId="43" fontId="5" fillId="5" borderId="22" xfId="0" applyNumberFormat="1" applyFont="1" applyFill="1" applyBorder="1"/>
    <xf numFmtId="0" fontId="5" fillId="5" borderId="31" xfId="0" applyFont="1" applyFill="1" applyBorder="1"/>
    <xf numFmtId="0" fontId="13" fillId="5" borderId="27" xfId="0" applyFont="1" applyFill="1" applyBorder="1"/>
    <xf numFmtId="0" fontId="14" fillId="5" borderId="10" xfId="0" applyFont="1" applyFill="1" applyBorder="1" applyAlignment="1">
      <alignment horizontal="center"/>
    </xf>
    <xf numFmtId="0" fontId="5" fillId="5" borderId="4" xfId="0" applyFont="1" applyFill="1" applyBorder="1"/>
    <xf numFmtId="0" fontId="14" fillId="5" borderId="23" xfId="0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right" vertical="top" wrapText="1"/>
      <protection locked="0"/>
    </xf>
    <xf numFmtId="0" fontId="5" fillId="0" borderId="24" xfId="0" applyFont="1" applyBorder="1" applyAlignment="1" applyProtection="1">
      <alignment horizontal="right"/>
      <protection locked="0"/>
    </xf>
    <xf numFmtId="0" fontId="14" fillId="5" borderId="31" xfId="0" applyFont="1" applyFill="1" applyBorder="1"/>
    <xf numFmtId="0" fontId="14" fillId="5" borderId="34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5" fillId="5" borderId="38" xfId="0" applyFont="1" applyFill="1" applyBorder="1" applyAlignment="1">
      <alignment wrapText="1"/>
    </xf>
    <xf numFmtId="0" fontId="5" fillId="5" borderId="22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14" fillId="5" borderId="31" xfId="0" applyFont="1" applyFill="1" applyBorder="1" applyAlignment="1">
      <alignment horizontal="right" vertical="center" wrapText="1"/>
    </xf>
    <xf numFmtId="0" fontId="14" fillId="5" borderId="33" xfId="0" applyFont="1" applyFill="1" applyBorder="1" applyAlignment="1">
      <alignment vertical="center" wrapText="1"/>
    </xf>
    <xf numFmtId="43" fontId="14" fillId="5" borderId="35" xfId="1" applyFont="1" applyFill="1" applyBorder="1"/>
    <xf numFmtId="43" fontId="5" fillId="5" borderId="27" xfId="1" applyFont="1" applyFill="1" applyBorder="1"/>
    <xf numFmtId="43" fontId="5" fillId="5" borderId="28" xfId="1" applyFont="1" applyFill="1" applyBorder="1"/>
    <xf numFmtId="0" fontId="5" fillId="5" borderId="18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43" fontId="5" fillId="5" borderId="11" xfId="1" applyFont="1" applyFill="1" applyBorder="1" applyProtection="1">
      <protection locked="0"/>
    </xf>
    <xf numFmtId="43" fontId="5" fillId="5" borderId="11" xfId="1" applyFont="1" applyFill="1" applyBorder="1"/>
    <xf numFmtId="43" fontId="5" fillId="0" borderId="6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5" fillId="0" borderId="7" xfId="1" applyFont="1" applyFill="1" applyBorder="1" applyProtection="1">
      <protection locked="0"/>
    </xf>
    <xf numFmtId="43" fontId="5" fillId="0" borderId="2" xfId="1" applyFont="1" applyFill="1" applyBorder="1" applyProtection="1">
      <protection locked="0"/>
    </xf>
    <xf numFmtId="0" fontId="5" fillId="5" borderId="26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43" fontId="5" fillId="5" borderId="12" xfId="1" applyFont="1" applyFill="1" applyBorder="1" applyProtection="1">
      <protection locked="0"/>
    </xf>
    <xf numFmtId="43" fontId="5" fillId="5" borderId="12" xfId="1" applyFont="1" applyFill="1" applyBorder="1"/>
    <xf numFmtId="43" fontId="5" fillId="0" borderId="8" xfId="1" applyFont="1" applyFill="1" applyBorder="1" applyProtection="1">
      <protection locked="0"/>
    </xf>
    <xf numFmtId="43" fontId="5" fillId="0" borderId="24" xfId="1" applyFont="1" applyFill="1" applyBorder="1" applyProtection="1">
      <protection locked="0"/>
    </xf>
    <xf numFmtId="43" fontId="5" fillId="0" borderId="9" xfId="1" applyFont="1" applyFill="1" applyBorder="1" applyProtection="1">
      <protection locked="0"/>
    </xf>
    <xf numFmtId="43" fontId="5" fillId="0" borderId="32" xfId="1" applyFont="1" applyFill="1" applyBorder="1" applyProtection="1">
      <protection locked="0"/>
    </xf>
    <xf numFmtId="0" fontId="14" fillId="5" borderId="25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vertical="center" wrapText="1"/>
    </xf>
    <xf numFmtId="43" fontId="14" fillId="5" borderId="10" xfId="1" applyFont="1" applyFill="1" applyBorder="1"/>
    <xf numFmtId="43" fontId="5" fillId="5" borderId="23" xfId="1" applyFont="1" applyFill="1" applyBorder="1"/>
    <xf numFmtId="43" fontId="5" fillId="5" borderId="30" xfId="1" applyFont="1" applyFill="1" applyBorder="1"/>
    <xf numFmtId="0" fontId="14" fillId="5" borderId="25" xfId="0" applyFont="1" applyFill="1" applyBorder="1" applyAlignment="1">
      <alignment vertical="center" wrapText="1"/>
    </xf>
    <xf numFmtId="43" fontId="14" fillId="5" borderId="10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43" fontId="5" fillId="5" borderId="23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43" fontId="5" fillId="5" borderId="30" xfId="1" applyFont="1" applyFill="1" applyBorder="1" applyAlignment="1">
      <alignment horizontal="center" vertical="center"/>
    </xf>
    <xf numFmtId="0" fontId="5" fillId="5" borderId="20" xfId="0" applyFont="1" applyFill="1" applyBorder="1"/>
    <xf numFmtId="43" fontId="5" fillId="5" borderId="21" xfId="1" applyFont="1" applyFill="1" applyBorder="1"/>
    <xf numFmtId="43" fontId="5" fillId="5" borderId="38" xfId="1" applyFont="1" applyFill="1" applyBorder="1"/>
    <xf numFmtId="43" fontId="5" fillId="5" borderId="22" xfId="1" applyFont="1" applyFill="1" applyBorder="1"/>
    <xf numFmtId="43" fontId="5" fillId="5" borderId="20" xfId="1" applyFont="1" applyFill="1" applyBorder="1"/>
    <xf numFmtId="43" fontId="5" fillId="5" borderId="1" xfId="1" applyFont="1" applyFill="1" applyBorder="1"/>
    <xf numFmtId="0" fontId="18" fillId="5" borderId="31" xfId="0" applyFont="1" applyFill="1" applyBorder="1"/>
    <xf numFmtId="0" fontId="5" fillId="5" borderId="25" xfId="0" applyFont="1" applyFill="1" applyBorder="1"/>
    <xf numFmtId="43" fontId="5" fillId="5" borderId="10" xfId="1" applyFont="1" applyFill="1" applyBorder="1"/>
    <xf numFmtId="0" fontId="5" fillId="5" borderId="26" xfId="0" applyFont="1" applyFill="1" applyBorder="1"/>
    <xf numFmtId="43" fontId="5" fillId="5" borderId="8" xfId="1" applyFont="1" applyFill="1" applyBorder="1"/>
    <xf numFmtId="43" fontId="5" fillId="5" borderId="24" xfId="1" applyFont="1" applyFill="1" applyBorder="1"/>
    <xf numFmtId="43" fontId="5" fillId="5" borderId="9" xfId="1" applyFont="1" applyFill="1" applyBorder="1"/>
    <xf numFmtId="43" fontId="14" fillId="5" borderId="12" xfId="1" applyFont="1" applyFill="1" applyBorder="1"/>
    <xf numFmtId="43" fontId="5" fillId="5" borderId="32" xfId="1" applyFont="1" applyFill="1" applyBorder="1"/>
    <xf numFmtId="43" fontId="5" fillId="5" borderId="0" xfId="1" applyFont="1" applyFill="1" applyBorder="1"/>
    <xf numFmtId="43" fontId="5" fillId="5" borderId="2" xfId="1" applyFont="1" applyFill="1" applyBorder="1"/>
    <xf numFmtId="43" fontId="14" fillId="5" borderId="21" xfId="1" applyFont="1" applyFill="1" applyBorder="1"/>
    <xf numFmtId="0" fontId="13" fillId="5" borderId="15" xfId="0" applyFont="1" applyFill="1" applyBorder="1"/>
    <xf numFmtId="0" fontId="5" fillId="5" borderId="15" xfId="0" applyFont="1" applyFill="1" applyBorder="1"/>
    <xf numFmtId="0" fontId="14" fillId="5" borderId="1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43" fontId="14" fillId="5" borderId="0" xfId="1" applyFont="1" applyFill="1" applyBorder="1"/>
    <xf numFmtId="0" fontId="5" fillId="5" borderId="26" xfId="0" quotePrefix="1" applyFont="1" applyFill="1" applyBorder="1"/>
    <xf numFmtId="9" fontId="5" fillId="5" borderId="12" xfId="2" applyFont="1" applyFill="1" applyBorder="1"/>
    <xf numFmtId="43" fontId="5" fillId="5" borderId="11" xfId="2" applyNumberFormat="1" applyFont="1" applyFill="1" applyBorder="1"/>
    <xf numFmtId="0" fontId="5" fillId="5" borderId="18" xfId="0" quotePrefix="1" applyFont="1" applyFill="1" applyBorder="1"/>
    <xf numFmtId="9" fontId="5" fillId="5" borderId="11" xfId="2" applyFont="1" applyFill="1" applyBorder="1"/>
    <xf numFmtId="9" fontId="5" fillId="5" borderId="13" xfId="2" applyFont="1" applyFill="1" applyBorder="1"/>
    <xf numFmtId="0" fontId="5" fillId="5" borderId="18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43" fontId="5" fillId="5" borderId="10" xfId="1" applyFont="1" applyFill="1" applyBorder="1" applyAlignment="1">
      <alignment vertical="center"/>
    </xf>
    <xf numFmtId="0" fontId="5" fillId="5" borderId="18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43" fontId="5" fillId="5" borderId="11" xfId="1" applyFont="1" applyFill="1" applyBorder="1" applyAlignment="1">
      <alignment vertical="center"/>
    </xf>
    <xf numFmtId="43" fontId="5" fillId="5" borderId="0" xfId="1" applyFont="1" applyFill="1" applyBorder="1" applyAlignment="1">
      <alignment vertical="center"/>
    </xf>
    <xf numFmtId="43" fontId="14" fillId="5" borderId="11" xfId="1" applyFont="1" applyFill="1" applyBorder="1" applyAlignment="1">
      <alignment vertical="center"/>
    </xf>
    <xf numFmtId="43" fontId="14" fillId="5" borderId="3" xfId="1" applyFont="1" applyFill="1" applyBorder="1" applyAlignment="1">
      <alignment vertical="center"/>
    </xf>
    <xf numFmtId="43" fontId="14" fillId="5" borderId="3" xfId="1" applyFont="1" applyFill="1" applyBorder="1"/>
    <xf numFmtId="43" fontId="14" fillId="5" borderId="29" xfId="1" applyFont="1" applyFill="1" applyBorder="1"/>
    <xf numFmtId="0" fontId="14" fillId="5" borderId="22" xfId="0" applyFont="1" applyFill="1" applyBorder="1"/>
    <xf numFmtId="0" fontId="13" fillId="5" borderId="31" xfId="0" applyFont="1" applyFill="1" applyBorder="1"/>
    <xf numFmtId="0" fontId="13" fillId="5" borderId="31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43" fontId="5" fillId="5" borderId="23" xfId="0" applyNumberFormat="1" applyFont="1" applyFill="1" applyBorder="1"/>
    <xf numFmtId="43" fontId="5" fillId="5" borderId="24" xfId="0" applyNumberFormat="1" applyFont="1" applyFill="1" applyBorder="1"/>
    <xf numFmtId="43" fontId="14" fillId="5" borderId="13" xfId="1" applyFont="1" applyFill="1" applyBorder="1" applyAlignment="1">
      <alignment horizontal="center" vertical="center"/>
    </xf>
    <xf numFmtId="43" fontId="5" fillId="0" borderId="23" xfId="0" applyNumberFormat="1" applyFont="1" applyBorder="1" applyProtection="1">
      <protection locked="0"/>
    </xf>
    <xf numFmtId="43" fontId="5" fillId="5" borderId="30" xfId="0" applyNumberFormat="1" applyFont="1" applyFill="1" applyBorder="1"/>
    <xf numFmtId="43" fontId="5" fillId="5" borderId="2" xfId="0" applyNumberFormat="1" applyFont="1" applyFill="1" applyBorder="1"/>
    <xf numFmtId="0" fontId="5" fillId="5" borderId="9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right" vertical="center" wrapText="1"/>
    </xf>
    <xf numFmtId="43" fontId="5" fillId="0" borderId="24" xfId="0" applyNumberFormat="1" applyFont="1" applyBorder="1" applyProtection="1">
      <protection locked="0"/>
    </xf>
    <xf numFmtId="43" fontId="5" fillId="5" borderId="32" xfId="0" applyNumberFormat="1" applyFont="1" applyFill="1" applyBorder="1"/>
    <xf numFmtId="43" fontId="14" fillId="5" borderId="13" xfId="0" applyNumberFormat="1" applyFont="1" applyFill="1" applyBorder="1" applyAlignment="1">
      <alignment horizontal="left" wrapText="1"/>
    </xf>
    <xf numFmtId="0" fontId="5" fillId="5" borderId="29" xfId="0" applyFont="1" applyFill="1" applyBorder="1"/>
    <xf numFmtId="165" fontId="5" fillId="2" borderId="0" xfId="2" applyNumberFormat="1" applyFont="1" applyFill="1" applyBorder="1"/>
    <xf numFmtId="0" fontId="13" fillId="5" borderId="18" xfId="0" applyFont="1" applyFill="1" applyBorder="1"/>
    <xf numFmtId="0" fontId="5" fillId="5" borderId="0" xfId="0" applyFont="1" applyFill="1" applyAlignment="1">
      <alignment wrapText="1"/>
    </xf>
    <xf numFmtId="43" fontId="5" fillId="5" borderId="3" xfId="0" applyNumberFormat="1" applyFont="1" applyFill="1" applyBorder="1"/>
    <xf numFmtId="43" fontId="5" fillId="0" borderId="0" xfId="1" applyFont="1"/>
    <xf numFmtId="0" fontId="6" fillId="0" borderId="0" xfId="0" applyFont="1"/>
    <xf numFmtId="0" fontId="7" fillId="0" borderId="0" xfId="0" applyFont="1"/>
    <xf numFmtId="0" fontId="14" fillId="5" borderId="3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40" xfId="0" applyFont="1" applyFill="1" applyBorder="1" applyAlignment="1">
      <alignment vertical="center"/>
    </xf>
    <xf numFmtId="0" fontId="14" fillId="5" borderId="1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3" fontId="5" fillId="0" borderId="0" xfId="1" applyFont="1" applyFill="1" applyBorder="1"/>
    <xf numFmtId="43" fontId="14" fillId="5" borderId="27" xfId="1" applyFont="1" applyFill="1" applyBorder="1"/>
    <xf numFmtId="43" fontId="5" fillId="5" borderId="37" xfId="1" applyFont="1" applyFill="1" applyBorder="1"/>
    <xf numFmtId="43" fontId="5" fillId="5" borderId="13" xfId="1" applyFont="1" applyFill="1" applyBorder="1"/>
    <xf numFmtId="43" fontId="5" fillId="5" borderId="29" xfId="1" applyFont="1" applyFill="1" applyBorder="1"/>
    <xf numFmtId="0" fontId="5" fillId="5" borderId="40" xfId="0" quotePrefix="1" applyFont="1" applyFill="1" applyBorder="1" applyAlignment="1">
      <alignment horizontal="right"/>
    </xf>
    <xf numFmtId="0" fontId="13" fillId="5" borderId="39" xfId="0" quotePrefix="1" applyFont="1" applyFill="1" applyBorder="1" applyAlignment="1">
      <alignment horizontal="left"/>
    </xf>
    <xf numFmtId="0" fontId="5" fillId="0" borderId="0" xfId="0" applyFont="1" applyAlignment="1">
      <alignment vertical="top"/>
    </xf>
    <xf numFmtId="0" fontId="14" fillId="5" borderId="27" xfId="0" applyFont="1" applyFill="1" applyBorder="1"/>
    <xf numFmtId="43" fontId="14" fillId="5" borderId="23" xfId="1" applyFont="1" applyFill="1" applyBorder="1"/>
    <xf numFmtId="0" fontId="13" fillId="5" borderId="44" xfId="0" quotePrefix="1" applyFont="1" applyFill="1" applyBorder="1" applyAlignment="1">
      <alignment horizontal="left"/>
    </xf>
    <xf numFmtId="43" fontId="5" fillId="5" borderId="29" xfId="0" applyNumberFormat="1" applyFont="1" applyFill="1" applyBorder="1"/>
    <xf numFmtId="43" fontId="14" fillId="5" borderId="0" xfId="1" applyFont="1" applyFill="1" applyBorder="1" applyAlignment="1">
      <alignment vertical="center"/>
    </xf>
    <xf numFmtId="0" fontId="5" fillId="0" borderId="46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17" fillId="0" borderId="48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14" fillId="5" borderId="39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14" fillId="5" borderId="43" xfId="0" applyFont="1" applyFill="1" applyBorder="1"/>
    <xf numFmtId="43" fontId="14" fillId="5" borderId="50" xfId="1" applyFont="1" applyFill="1" applyBorder="1"/>
    <xf numFmtId="0" fontId="5" fillId="0" borderId="51" xfId="0" applyFont="1" applyBorder="1" applyProtection="1">
      <protection locked="0"/>
    </xf>
    <xf numFmtId="43" fontId="5" fillId="0" borderId="46" xfId="1" applyFont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8" xfId="0" applyFont="1" applyBorder="1" applyProtection="1">
      <protection locked="0"/>
    </xf>
    <xf numFmtId="43" fontId="5" fillId="0" borderId="0" xfId="1" applyFont="1" applyBorder="1" applyProtection="1">
      <protection locked="0"/>
    </xf>
    <xf numFmtId="43" fontId="5" fillId="0" borderId="58" xfId="1" applyFont="1" applyBorder="1" applyProtection="1">
      <protection locked="0"/>
    </xf>
    <xf numFmtId="43" fontId="5" fillId="0" borderId="48" xfId="1" applyFont="1" applyBorder="1" applyProtection="1">
      <protection locked="0"/>
    </xf>
    <xf numFmtId="43" fontId="5" fillId="0" borderId="60" xfId="1" applyFont="1" applyBorder="1" applyProtection="1">
      <protection locked="0"/>
    </xf>
    <xf numFmtId="43" fontId="5" fillId="0" borderId="61" xfId="1" applyFont="1" applyBorder="1" applyProtection="1">
      <protection locked="0"/>
    </xf>
    <xf numFmtId="43" fontId="5" fillId="0" borderId="45" xfId="1" applyFont="1" applyBorder="1" applyProtection="1">
      <protection locked="0"/>
    </xf>
    <xf numFmtId="43" fontId="5" fillId="0" borderId="49" xfId="1" applyFont="1" applyBorder="1" applyProtection="1">
      <protection locked="0"/>
    </xf>
    <xf numFmtId="43" fontId="5" fillId="0" borderId="59" xfId="1" applyFont="1" applyBorder="1" applyProtection="1">
      <protection locked="0"/>
    </xf>
    <xf numFmtId="0" fontId="5" fillId="0" borderId="53" xfId="0" applyFont="1" applyBorder="1" applyProtection="1">
      <protection locked="0"/>
    </xf>
    <xf numFmtId="0" fontId="5" fillId="0" borderId="54" xfId="0" applyFont="1" applyBorder="1" applyProtection="1">
      <protection locked="0"/>
    </xf>
    <xf numFmtId="0" fontId="5" fillId="0" borderId="55" xfId="0" applyFont="1" applyBorder="1" applyProtection="1">
      <protection locked="0"/>
    </xf>
    <xf numFmtId="43" fontId="5" fillId="0" borderId="55" xfId="1" applyFont="1" applyBorder="1" applyProtection="1">
      <protection locked="0"/>
    </xf>
    <xf numFmtId="43" fontId="5" fillId="0" borderId="57" xfId="1" applyFont="1" applyBorder="1" applyProtection="1">
      <protection locked="0"/>
    </xf>
    <xf numFmtId="43" fontId="9" fillId="0" borderId="3" xfId="3" applyFont="1" applyFill="1" applyBorder="1" applyAlignment="1" applyProtection="1">
      <alignment horizontal="center"/>
      <protection locked="0"/>
    </xf>
    <xf numFmtId="43" fontId="5" fillId="0" borderId="6" xfId="3" applyFont="1" applyFill="1" applyBorder="1" applyProtection="1">
      <protection locked="0"/>
    </xf>
    <xf numFmtId="43" fontId="5" fillId="0" borderId="8" xfId="3" applyFont="1" applyFill="1" applyBorder="1" applyProtection="1">
      <protection locked="0"/>
    </xf>
    <xf numFmtId="0" fontId="5" fillId="5" borderId="37" xfId="0" applyFont="1" applyFill="1" applyBorder="1" applyAlignment="1">
      <alignment horizontal="left" wrapText="1"/>
    </xf>
    <xf numFmtId="0" fontId="14" fillId="5" borderId="18" xfId="0" applyFont="1" applyFill="1" applyBorder="1" applyAlignment="1">
      <alignment horizontal="left" wrapText="1"/>
    </xf>
    <xf numFmtId="0" fontId="6" fillId="5" borderId="18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22" fillId="5" borderId="18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3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9" fontId="26" fillId="5" borderId="0" xfId="2" applyFont="1" applyFill="1" applyBorder="1" applyAlignment="1">
      <alignment horizontal="right"/>
    </xf>
    <xf numFmtId="0" fontId="23" fillId="5" borderId="2" xfId="0" applyFont="1" applyFill="1" applyBorder="1"/>
    <xf numFmtId="9" fontId="28" fillId="5" borderId="0" xfId="2" applyFont="1" applyFill="1" applyBorder="1" applyAlignment="1">
      <alignment horizontal="center"/>
    </xf>
    <xf numFmtId="0" fontId="25" fillId="5" borderId="2" xfId="0" applyFont="1" applyFill="1" applyBorder="1"/>
    <xf numFmtId="9" fontId="17" fillId="0" borderId="3" xfId="2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 wrapText="1"/>
    </xf>
    <xf numFmtId="0" fontId="9" fillId="0" borderId="0" xfId="0" applyFont="1"/>
    <xf numFmtId="1" fontId="14" fillId="0" borderId="3" xfId="1" applyNumberFormat="1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>
      <alignment vertical="top" wrapText="1"/>
    </xf>
    <xf numFmtId="0" fontId="14" fillId="5" borderId="3" xfId="0" applyFont="1" applyFill="1" applyBorder="1" applyAlignment="1">
      <alignment wrapText="1"/>
    </xf>
    <xf numFmtId="0" fontId="5" fillId="5" borderId="14" xfId="0" applyFont="1" applyFill="1" applyBorder="1"/>
    <xf numFmtId="0" fontId="5" fillId="5" borderId="3" xfId="0" applyFont="1" applyFill="1" applyBorder="1"/>
    <xf numFmtId="166" fontId="5" fillId="0" borderId="3" xfId="1" applyNumberFormat="1" applyFont="1" applyFill="1" applyBorder="1" applyProtection="1">
      <protection locked="0"/>
    </xf>
    <xf numFmtId="0" fontId="14" fillId="5" borderId="8" xfId="0" applyFont="1" applyFill="1" applyBorder="1" applyAlignment="1">
      <alignment wrapText="1"/>
    </xf>
    <xf numFmtId="0" fontId="14" fillId="5" borderId="3" xfId="0" applyFont="1" applyFill="1" applyBorder="1"/>
    <xf numFmtId="0" fontId="14" fillId="5" borderId="3" xfId="0" applyFont="1" applyFill="1" applyBorder="1" applyAlignment="1" applyProtection="1">
      <alignment vertical="top" wrapText="1"/>
      <protection locked="0"/>
    </xf>
    <xf numFmtId="166" fontId="5" fillId="5" borderId="0" xfId="1" applyNumberFormat="1" applyFont="1" applyFill="1" applyBorder="1" applyProtection="1">
      <protection locked="0"/>
    </xf>
    <xf numFmtId="0" fontId="23" fillId="5" borderId="3" xfId="0" applyFont="1" applyFill="1" applyBorder="1" applyAlignment="1">
      <alignment vertical="top" wrapText="1"/>
    </xf>
    <xf numFmtId="49" fontId="23" fillId="0" borderId="3" xfId="0" applyNumberFormat="1" applyFont="1" applyBorder="1" applyAlignment="1" applyProtection="1">
      <alignment vertical="top" wrapText="1"/>
      <protection locked="0"/>
    </xf>
    <xf numFmtId="0" fontId="23" fillId="0" borderId="3" xfId="0" applyFont="1" applyBorder="1" applyAlignment="1" applyProtection="1">
      <alignment vertical="top" wrapText="1"/>
      <protection locked="0"/>
    </xf>
    <xf numFmtId="1" fontId="14" fillId="5" borderId="0" xfId="1" applyNumberFormat="1" applyFont="1" applyFill="1" applyBorder="1" applyAlignment="1" applyProtection="1">
      <alignment horizontal="center"/>
      <protection locked="0"/>
    </xf>
    <xf numFmtId="0" fontId="13" fillId="5" borderId="2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25" fillId="5" borderId="0" xfId="0" applyFont="1" applyFill="1"/>
    <xf numFmtId="0" fontId="23" fillId="5" borderId="0" xfId="0" applyFont="1" applyFill="1"/>
    <xf numFmtId="0" fontId="24" fillId="5" borderId="0" xfId="0" applyFont="1" applyFill="1" applyAlignment="1">
      <alignment horizontal="center"/>
    </xf>
    <xf numFmtId="0" fontId="8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25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 wrapText="1"/>
    </xf>
    <xf numFmtId="0" fontId="8" fillId="5" borderId="0" xfId="0" applyFont="1" applyFill="1"/>
    <xf numFmtId="0" fontId="12" fillId="5" borderId="27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wrapText="1"/>
    </xf>
    <xf numFmtId="0" fontId="13" fillId="5" borderId="4" xfId="0" applyFont="1" applyFill="1" applyBorder="1"/>
    <xf numFmtId="0" fontId="14" fillId="5" borderId="0" xfId="0" applyFont="1" applyFill="1" applyAlignment="1">
      <alignment horizontal="center"/>
    </xf>
    <xf numFmtId="0" fontId="14" fillId="5" borderId="0" xfId="0" applyFont="1" applyFill="1" applyAlignment="1" applyProtection="1">
      <alignment vertical="top" wrapText="1"/>
      <protection locked="0"/>
    </xf>
    <xf numFmtId="0" fontId="5" fillId="5" borderId="0" xfId="0" applyFont="1" applyFill="1" applyAlignment="1" applyProtection="1">
      <alignment vertical="top" wrapText="1"/>
      <protection locked="0"/>
    </xf>
    <xf numFmtId="0" fontId="14" fillId="5" borderId="0" xfId="0" applyFont="1" applyFill="1" applyAlignment="1">
      <alignment horizontal="center" wrapText="1"/>
    </xf>
    <xf numFmtId="49" fontId="5" fillId="5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right" vertical="top" wrapText="1"/>
      <protection locked="0"/>
    </xf>
    <xf numFmtId="0" fontId="5" fillId="5" borderId="0" xfId="0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right" vertical="top" wrapText="1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9" fontId="0" fillId="0" borderId="0" xfId="2" applyFont="1" applyAlignment="1">
      <alignment horizontal="left" vertical="center" wrapText="1"/>
    </xf>
    <xf numFmtId="0" fontId="14" fillId="5" borderId="0" xfId="0" applyFont="1" applyFill="1" applyAlignment="1" applyProtection="1">
      <alignment horizontal="left" vertical="top" wrapText="1"/>
      <protection locked="0"/>
    </xf>
    <xf numFmtId="9" fontId="5" fillId="0" borderId="3" xfId="0" applyNumberFormat="1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vertical="center"/>
    </xf>
    <xf numFmtId="0" fontId="29" fillId="5" borderId="9" xfId="0" applyFont="1" applyFill="1" applyBorder="1" applyAlignment="1">
      <alignment vertical="center"/>
    </xf>
    <xf numFmtId="0" fontId="23" fillId="2" borderId="0" xfId="0" applyFont="1" applyFill="1"/>
    <xf numFmtId="43" fontId="5" fillId="5" borderId="24" xfId="1" applyFont="1" applyFill="1" applyBorder="1" applyAlignment="1">
      <alignment horizontal="right" vertical="center" wrapText="1"/>
    </xf>
    <xf numFmtId="43" fontId="5" fillId="0" borderId="24" xfId="1" applyFont="1" applyBorder="1" applyProtection="1">
      <protection locked="0"/>
    </xf>
    <xf numFmtId="0" fontId="29" fillId="5" borderId="24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43" fontId="5" fillId="5" borderId="0" xfId="1" applyFont="1" applyFill="1" applyBorder="1" applyAlignment="1">
      <alignment vertical="center" wrapText="1"/>
    </xf>
    <xf numFmtId="0" fontId="5" fillId="5" borderId="13" xfId="0" applyFont="1" applyFill="1" applyBorder="1"/>
    <xf numFmtId="43" fontId="5" fillId="5" borderId="5" xfId="0" applyNumberFormat="1" applyFont="1" applyFill="1" applyBorder="1"/>
    <xf numFmtId="43" fontId="5" fillId="5" borderId="9" xfId="0" applyNumberFormat="1" applyFont="1" applyFill="1" applyBorder="1"/>
    <xf numFmtId="0" fontId="5" fillId="5" borderId="7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center" vertical="top" wrapText="1"/>
    </xf>
    <xf numFmtId="0" fontId="30" fillId="5" borderId="24" xfId="0" applyFont="1" applyFill="1" applyBorder="1" applyAlignment="1">
      <alignment horizontal="center" vertical="top" wrapText="1"/>
    </xf>
    <xf numFmtId="43" fontId="14" fillId="5" borderId="4" xfId="1" applyFont="1" applyFill="1" applyBorder="1"/>
    <xf numFmtId="43" fontId="5" fillId="5" borderId="63" xfId="1" applyFont="1" applyFill="1" applyBorder="1"/>
    <xf numFmtId="0" fontId="5" fillId="5" borderId="0" xfId="0" applyFont="1" applyFill="1" applyAlignment="1">
      <alignment vertical="center" wrapText="1"/>
    </xf>
    <xf numFmtId="43" fontId="5" fillId="0" borderId="0" xfId="0" applyNumberFormat="1" applyFont="1" applyProtection="1">
      <protection locked="0"/>
    </xf>
    <xf numFmtId="0" fontId="5" fillId="5" borderId="0" xfId="0" applyFont="1" applyFill="1" applyAlignment="1">
      <alignment horizontal="right" vertical="center" wrapText="1"/>
    </xf>
    <xf numFmtId="43" fontId="14" fillId="5" borderId="23" xfId="1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vertical="center"/>
    </xf>
    <xf numFmtId="0" fontId="8" fillId="5" borderId="30" xfId="0" applyFont="1" applyFill="1" applyBorder="1" applyAlignment="1">
      <alignment horizontal="center" vertical="center" wrapText="1"/>
    </xf>
    <xf numFmtId="0" fontId="29" fillId="5" borderId="26" xfId="0" applyFont="1" applyFill="1" applyBorder="1" applyAlignment="1">
      <alignment vertical="center"/>
    </xf>
    <xf numFmtId="0" fontId="23" fillId="5" borderId="32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right" vertical="center" wrapText="1"/>
    </xf>
    <xf numFmtId="43" fontId="14" fillId="5" borderId="30" xfId="1" applyFont="1" applyFill="1" applyBorder="1"/>
    <xf numFmtId="0" fontId="5" fillId="5" borderId="36" xfId="0" applyFont="1" applyFill="1" applyBorder="1"/>
    <xf numFmtId="0" fontId="5" fillId="5" borderId="25" xfId="0" applyFont="1" applyFill="1" applyBorder="1" applyAlignment="1">
      <alignment horizontal="right" vertical="center" wrapText="1"/>
    </xf>
    <xf numFmtId="43" fontId="14" fillId="5" borderId="0" xfId="1" applyFont="1" applyFill="1" applyBorder="1" applyAlignment="1">
      <alignment horizontal="left"/>
    </xf>
    <xf numFmtId="43" fontId="10" fillId="5" borderId="0" xfId="1" applyFont="1" applyFill="1" applyBorder="1"/>
    <xf numFmtId="0" fontId="0" fillId="2" borderId="0" xfId="0" applyFill="1"/>
    <xf numFmtId="0" fontId="32" fillId="0" borderId="0" xfId="0" applyFont="1" applyAlignment="1">
      <alignment horizontal="left"/>
    </xf>
    <xf numFmtId="43" fontId="8" fillId="5" borderId="3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0" fontId="13" fillId="5" borderId="22" xfId="0" applyFont="1" applyFill="1" applyBorder="1" applyAlignment="1">
      <alignment horizontal="left"/>
    </xf>
    <xf numFmtId="0" fontId="19" fillId="5" borderId="22" xfId="0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4" fillId="5" borderId="1" xfId="1" applyFont="1" applyFill="1" applyBorder="1"/>
    <xf numFmtId="0" fontId="16" fillId="5" borderId="27" xfId="0" applyFont="1" applyFill="1" applyBorder="1"/>
    <xf numFmtId="0" fontId="19" fillId="5" borderId="27" xfId="0" applyFont="1" applyFill="1" applyBorder="1" applyAlignment="1">
      <alignment horizontal="center"/>
    </xf>
    <xf numFmtId="43" fontId="18" fillId="5" borderId="27" xfId="1" applyFont="1" applyFill="1" applyBorder="1" applyAlignment="1">
      <alignment horizontal="center"/>
    </xf>
    <xf numFmtId="43" fontId="14" fillId="5" borderId="28" xfId="1" applyFont="1" applyFill="1" applyBorder="1"/>
    <xf numFmtId="0" fontId="13" fillId="5" borderId="27" xfId="0" applyFont="1" applyFill="1" applyBorder="1" applyAlignment="1">
      <alignment horizontal="left"/>
    </xf>
    <xf numFmtId="43" fontId="33" fillId="0" borderId="3" xfId="1" applyFont="1" applyFill="1" applyBorder="1" applyAlignment="1" applyProtection="1">
      <alignment horizontal="center"/>
      <protection locked="0"/>
    </xf>
    <xf numFmtId="0" fontId="13" fillId="5" borderId="28" xfId="0" applyFont="1" applyFill="1" applyBorder="1" applyAlignment="1">
      <alignment horizontal="left"/>
    </xf>
    <xf numFmtId="9" fontId="9" fillId="5" borderId="3" xfId="2" applyFont="1" applyFill="1" applyBorder="1" applyAlignment="1">
      <alignment horizontal="center"/>
    </xf>
    <xf numFmtId="43" fontId="33" fillId="5" borderId="3" xfId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19" fillId="5" borderId="27" xfId="0" applyFont="1" applyFill="1" applyBorder="1" applyAlignment="1">
      <alignment horizontal="center" vertical="center"/>
    </xf>
    <xf numFmtId="43" fontId="13" fillId="5" borderId="27" xfId="1" applyFont="1" applyFill="1" applyBorder="1" applyAlignment="1">
      <alignment horizontal="center" vertical="center"/>
    </xf>
    <xf numFmtId="43" fontId="14" fillId="5" borderId="28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3" fontId="34" fillId="5" borderId="3" xfId="1" applyFont="1" applyFill="1" applyBorder="1" applyAlignment="1" applyProtection="1">
      <alignment horizontal="left" vertical="center"/>
      <protection locked="0"/>
    </xf>
    <xf numFmtId="43" fontId="14" fillId="5" borderId="2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31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10" fillId="5" borderId="0" xfId="0" applyFont="1" applyFill="1"/>
    <xf numFmtId="0" fontId="13" fillId="5" borderId="0" xfId="0" applyFont="1" applyFill="1" applyAlignment="1">
      <alignment horizontal="center"/>
    </xf>
    <xf numFmtId="0" fontId="19" fillId="5" borderId="0" xfId="0" applyFont="1" applyFill="1" applyAlignment="1" applyProtection="1">
      <alignment horizontal="center"/>
      <protection locked="0"/>
    </xf>
    <xf numFmtId="43" fontId="19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left" vertical="top" wrapText="1"/>
    </xf>
    <xf numFmtId="0" fontId="13" fillId="5" borderId="22" xfId="0" quotePrefix="1" applyFont="1" applyFill="1" applyBorder="1" applyAlignment="1">
      <alignment horizontal="left" vertical="top" wrapText="1"/>
    </xf>
    <xf numFmtId="0" fontId="13" fillId="5" borderId="22" xfId="0" applyFont="1" applyFill="1" applyBorder="1" applyAlignment="1">
      <alignment horizontal="left" vertical="top" wrapText="1"/>
    </xf>
    <xf numFmtId="10" fontId="36" fillId="5" borderId="2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13" fillId="5" borderId="18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43" fontId="18" fillId="0" borderId="3" xfId="1" applyFont="1" applyFill="1" applyBorder="1" applyAlignment="1" applyProtection="1">
      <alignment horizontal="center"/>
      <protection locked="0"/>
    </xf>
    <xf numFmtId="43" fontId="18" fillId="5" borderId="0" xfId="1" applyFont="1" applyFill="1" applyBorder="1" applyAlignment="1" applyProtection="1">
      <alignment horizontal="center"/>
      <protection locked="0"/>
    </xf>
    <xf numFmtId="10" fontId="9" fillId="5" borderId="3" xfId="2" applyNumberFormat="1" applyFont="1" applyFill="1" applyBorder="1" applyAlignment="1" applyProtection="1">
      <alignment horizontal="center"/>
    </xf>
    <xf numFmtId="43" fontId="18" fillId="5" borderId="3" xfId="1" applyFont="1" applyFill="1" applyBorder="1" applyAlignment="1" applyProtection="1">
      <alignment horizontal="center"/>
      <protection locked="0"/>
    </xf>
    <xf numFmtId="43" fontId="13" fillId="5" borderId="3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167" fontId="5" fillId="5" borderId="7" xfId="0" applyNumberFormat="1" applyFont="1" applyFill="1" applyBorder="1"/>
    <xf numFmtId="9" fontId="5" fillId="0" borderId="8" xfId="0" applyNumberFormat="1" applyFont="1" applyBorder="1"/>
    <xf numFmtId="167" fontId="5" fillId="5" borderId="9" xfId="0" applyNumberFormat="1" applyFont="1" applyFill="1" applyBorder="1"/>
    <xf numFmtId="0" fontId="23" fillId="5" borderId="10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167" fontId="5" fillId="5" borderId="11" xfId="0" applyNumberFormat="1" applyFont="1" applyFill="1" applyBorder="1"/>
    <xf numFmtId="167" fontId="5" fillId="5" borderId="12" xfId="0" applyNumberFormat="1" applyFont="1" applyFill="1" applyBorder="1"/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43" fontId="5" fillId="5" borderId="11" xfId="1" applyFont="1" applyFill="1" applyBorder="1" applyAlignment="1">
      <alignment vertical="center" wrapText="1"/>
    </xf>
    <xf numFmtId="43" fontId="5" fillId="0" borderId="6" xfId="1" applyFont="1" applyFill="1" applyBorder="1" applyAlignment="1" applyProtection="1">
      <alignment vertical="center" wrapText="1"/>
      <protection locked="0"/>
    </xf>
    <xf numFmtId="43" fontId="5" fillId="0" borderId="0" xfId="1" applyFont="1" applyFill="1" applyBorder="1" applyAlignment="1" applyProtection="1">
      <alignment vertical="center" wrapText="1"/>
      <protection locked="0"/>
    </xf>
    <xf numFmtId="43" fontId="5" fillId="0" borderId="2" xfId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13" fillId="5" borderId="18" xfId="0" quotePrefix="1" applyFont="1" applyFill="1" applyBorder="1" applyAlignment="1">
      <alignment horizontal="left"/>
    </xf>
    <xf numFmtId="0" fontId="37" fillId="2" borderId="40" xfId="0" quotePrefix="1" applyFont="1" applyFill="1" applyBorder="1" applyAlignment="1" applyProtection="1">
      <alignment horizontal="right"/>
      <protection locked="0"/>
    </xf>
    <xf numFmtId="43" fontId="5" fillId="5" borderId="6" xfId="1" applyFont="1" applyFill="1" applyBorder="1" applyProtection="1">
      <protection locked="0"/>
    </xf>
    <xf numFmtId="43" fontId="5" fillId="5" borderId="0" xfId="1" applyFont="1" applyFill="1" applyBorder="1" applyProtection="1">
      <protection locked="0"/>
    </xf>
    <xf numFmtId="43" fontId="5" fillId="5" borderId="7" xfId="1" applyFont="1" applyFill="1" applyBorder="1" applyProtection="1">
      <protection locked="0"/>
    </xf>
    <xf numFmtId="43" fontId="5" fillId="5" borderId="8" xfId="1" applyFont="1" applyFill="1" applyBorder="1" applyProtection="1">
      <protection locked="0"/>
    </xf>
    <xf numFmtId="43" fontId="5" fillId="5" borderId="24" xfId="1" applyFont="1" applyFill="1" applyBorder="1" applyProtection="1">
      <protection locked="0"/>
    </xf>
    <xf numFmtId="43" fontId="5" fillId="5" borderId="9" xfId="1" applyFont="1" applyFill="1" applyBorder="1" applyProtection="1">
      <protection locked="0"/>
    </xf>
    <xf numFmtId="43" fontId="14" fillId="5" borderId="3" xfId="1" applyFont="1" applyFill="1" applyBorder="1" applyProtection="1">
      <protection locked="0"/>
    </xf>
    <xf numFmtId="0" fontId="23" fillId="5" borderId="0" xfId="0" applyFont="1" applyFill="1" applyAlignment="1">
      <alignment horizontal="center" vertical="center" wrapText="1"/>
    </xf>
    <xf numFmtId="43" fontId="5" fillId="5" borderId="2" xfId="1" applyFont="1" applyFill="1" applyBorder="1" applyProtection="1">
      <protection locked="0"/>
    </xf>
    <xf numFmtId="0" fontId="5" fillId="5" borderId="44" xfId="0" quotePrefix="1" applyFont="1" applyFill="1" applyBorder="1" applyAlignment="1">
      <alignment horizontal="right"/>
    </xf>
    <xf numFmtId="0" fontId="9" fillId="5" borderId="64" xfId="0" quotePrefix="1" applyFont="1" applyFill="1" applyBorder="1" applyAlignment="1">
      <alignment horizontal="left"/>
    </xf>
    <xf numFmtId="43" fontId="5" fillId="5" borderId="70" xfId="1" applyFont="1" applyFill="1" applyBorder="1"/>
    <xf numFmtId="43" fontId="5" fillId="5" borderId="71" xfId="1" applyFont="1" applyFill="1" applyBorder="1"/>
    <xf numFmtId="43" fontId="5" fillId="5" borderId="65" xfId="1" applyFont="1" applyFill="1" applyBorder="1"/>
    <xf numFmtId="43" fontId="5" fillId="5" borderId="72" xfId="1" applyFont="1" applyFill="1" applyBorder="1"/>
    <xf numFmtId="43" fontId="5" fillId="5" borderId="6" xfId="1" applyFont="1" applyFill="1" applyBorder="1" applyAlignment="1" applyProtection="1">
      <alignment vertical="center" wrapText="1"/>
      <protection locked="0"/>
    </xf>
    <xf numFmtId="43" fontId="5" fillId="5" borderId="0" xfId="1" applyFont="1" applyFill="1" applyBorder="1" applyAlignment="1" applyProtection="1">
      <alignment vertical="center" wrapText="1"/>
      <protection locked="0"/>
    </xf>
    <xf numFmtId="43" fontId="5" fillId="5" borderId="7" xfId="1" applyFont="1" applyFill="1" applyBorder="1" applyAlignment="1" applyProtection="1">
      <alignment vertical="center" wrapText="1"/>
      <protection locked="0"/>
    </xf>
    <xf numFmtId="0" fontId="13" fillId="5" borderId="3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horizontal="center" vertical="center"/>
    </xf>
    <xf numFmtId="43" fontId="5" fillId="5" borderId="6" xfId="1" applyFont="1" applyFill="1" applyBorder="1" applyAlignment="1">
      <alignment vertical="center"/>
    </xf>
    <xf numFmtId="43" fontId="5" fillId="5" borderId="9" xfId="1" applyFont="1" applyFill="1" applyBorder="1" applyAlignment="1">
      <alignment horizontal="center" vertical="center"/>
    </xf>
    <xf numFmtId="43" fontId="5" fillId="5" borderId="12" xfId="1" applyFont="1" applyFill="1" applyBorder="1" applyAlignment="1">
      <alignment vertical="center"/>
    </xf>
    <xf numFmtId="43" fontId="5" fillId="5" borderId="8" xfId="1" applyFont="1" applyFill="1" applyBorder="1" applyAlignment="1">
      <alignment vertical="center"/>
    </xf>
    <xf numFmtId="43" fontId="5" fillId="5" borderId="0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vertical="center"/>
    </xf>
    <xf numFmtId="43" fontId="14" fillId="5" borderId="0" xfId="1" applyFont="1" applyFill="1" applyBorder="1" applyAlignment="1">
      <alignment horizontal="center" vertical="center"/>
    </xf>
    <xf numFmtId="43" fontId="14" fillId="5" borderId="3" xfId="0" applyNumberFormat="1" applyFont="1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14" fillId="5" borderId="42" xfId="0" applyFont="1" applyFill="1" applyBorder="1"/>
    <xf numFmtId="43" fontId="14" fillId="5" borderId="38" xfId="1" applyFont="1" applyFill="1" applyBorder="1"/>
    <xf numFmtId="43" fontId="14" fillId="5" borderId="22" xfId="1" applyFont="1" applyFill="1" applyBorder="1"/>
    <xf numFmtId="43" fontId="14" fillId="5" borderId="20" xfId="1" applyFont="1" applyFill="1" applyBorder="1"/>
    <xf numFmtId="43" fontId="14" fillId="0" borderId="0" xfId="1" applyFont="1" applyFill="1" applyBorder="1"/>
    <xf numFmtId="0" fontId="14" fillId="5" borderId="39" xfId="0" quotePrefix="1" applyFont="1" applyFill="1" applyBorder="1"/>
    <xf numFmtId="43" fontId="5" fillId="5" borderId="4" xfId="0" applyNumberFormat="1" applyFont="1" applyFill="1" applyBorder="1" applyAlignment="1">
      <alignment horizontal="center"/>
    </xf>
    <xf numFmtId="43" fontId="5" fillId="5" borderId="23" xfId="0" applyNumberFormat="1" applyFont="1" applyFill="1" applyBorder="1" applyAlignment="1">
      <alignment horizontal="center"/>
    </xf>
    <xf numFmtId="43" fontId="5" fillId="5" borderId="5" xfId="0" applyNumberFormat="1" applyFont="1" applyFill="1" applyBorder="1" applyAlignment="1">
      <alignment horizontal="center"/>
    </xf>
    <xf numFmtId="43" fontId="5" fillId="5" borderId="6" xfId="0" applyNumberFormat="1" applyFont="1" applyFill="1" applyBorder="1"/>
    <xf numFmtId="167" fontId="14" fillId="5" borderId="3" xfId="0" applyNumberFormat="1" applyFont="1" applyFill="1" applyBorder="1"/>
    <xf numFmtId="43" fontId="5" fillId="5" borderId="30" xfId="0" applyNumberFormat="1" applyFont="1" applyFill="1" applyBorder="1" applyAlignment="1">
      <alignment horizontal="center"/>
    </xf>
    <xf numFmtId="43" fontId="14" fillId="5" borderId="2" xfId="1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10" fontId="5" fillId="0" borderId="6" xfId="2" applyNumberFormat="1" applyFont="1" applyFill="1" applyBorder="1" applyAlignment="1" applyProtection="1">
      <alignment vertical="center"/>
      <protection locked="0"/>
    </xf>
    <xf numFmtId="43" fontId="5" fillId="5" borderId="7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43" fontId="5" fillId="5" borderId="7" xfId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0" fontId="5" fillId="5" borderId="37" xfId="2" applyNumberFormat="1" applyFont="1" applyFill="1" applyBorder="1" applyAlignment="1">
      <alignment vertical="center"/>
    </xf>
    <xf numFmtId="43" fontId="5" fillId="5" borderId="14" xfId="0" applyNumberFormat="1" applyFont="1" applyFill="1" applyBorder="1" applyAlignment="1">
      <alignment vertical="center"/>
    </xf>
    <xf numFmtId="43" fontId="5" fillId="5" borderId="13" xfId="0" applyNumberFormat="1" applyFont="1" applyFill="1" applyBorder="1" applyAlignment="1">
      <alignment vertical="center"/>
    </xf>
    <xf numFmtId="43" fontId="5" fillId="5" borderId="14" xfId="1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10" fontId="14" fillId="5" borderId="37" xfId="0" applyNumberFormat="1" applyFont="1" applyFill="1" applyBorder="1" applyAlignment="1">
      <alignment vertical="center"/>
    </xf>
    <xf numFmtId="43" fontId="14" fillId="5" borderId="14" xfId="1" applyFont="1" applyFill="1" applyBorder="1" applyAlignment="1">
      <alignment vertical="center"/>
    </xf>
    <xf numFmtId="43" fontId="14" fillId="5" borderId="13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0" fontId="14" fillId="5" borderId="37" xfId="2" applyNumberFormat="1" applyFont="1" applyFill="1" applyBorder="1" applyAlignment="1">
      <alignment vertical="center"/>
    </xf>
    <xf numFmtId="43" fontId="14" fillId="5" borderId="14" xfId="0" applyNumberFormat="1" applyFont="1" applyFill="1" applyBorder="1" applyAlignment="1">
      <alignment vertical="center"/>
    </xf>
    <xf numFmtId="43" fontId="14" fillId="5" borderId="13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5" fillId="5" borderId="19" xfId="0" applyFont="1" applyFill="1" applyBorder="1" applyAlignment="1">
      <alignment vertical="center"/>
    </xf>
    <xf numFmtId="10" fontId="5" fillId="5" borderId="22" xfId="0" applyNumberFormat="1" applyFont="1" applyFill="1" applyBorder="1" applyAlignment="1">
      <alignment vertical="center"/>
    </xf>
    <xf numFmtId="43" fontId="5" fillId="5" borderId="22" xfId="0" applyNumberFormat="1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25" fillId="5" borderId="2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43" fontId="5" fillId="0" borderId="3" xfId="1" applyFont="1" applyFill="1" applyBorder="1" applyAlignment="1" applyProtection="1">
      <alignment horizontal="center" vertical="center"/>
      <protection locked="0"/>
    </xf>
    <xf numFmtId="43" fontId="5" fillId="5" borderId="3" xfId="1" applyFont="1" applyFill="1" applyBorder="1" applyAlignment="1">
      <alignment horizontal="center" vertical="center"/>
    </xf>
    <xf numFmtId="43" fontId="5" fillId="5" borderId="0" xfId="1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5" fillId="0" borderId="3" xfId="3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>
      <alignment vertical="center"/>
    </xf>
    <xf numFmtId="0" fontId="5" fillId="5" borderId="27" xfId="0" applyFont="1" applyFill="1" applyBorder="1" applyAlignment="1">
      <alignment vertical="center"/>
    </xf>
    <xf numFmtId="0" fontId="5" fillId="5" borderId="28" xfId="0" applyFont="1" applyFill="1" applyBorder="1" applyAlignment="1">
      <alignment vertical="center"/>
    </xf>
    <xf numFmtId="10" fontId="5" fillId="5" borderId="18" xfId="2" applyNumberFormat="1" applyFont="1" applyFill="1" applyBorder="1"/>
    <xf numFmtId="10" fontId="14" fillId="5" borderId="0" xfId="2" applyNumberFormat="1" applyFont="1" applyFill="1"/>
    <xf numFmtId="10" fontId="5" fillId="5" borderId="8" xfId="2" applyNumberFormat="1" applyFont="1" applyFill="1" applyBorder="1"/>
    <xf numFmtId="10" fontId="5" fillId="5" borderId="24" xfId="2" applyNumberFormat="1" applyFont="1" applyFill="1" applyBorder="1"/>
    <xf numFmtId="10" fontId="5" fillId="5" borderId="9" xfId="2" applyNumberFormat="1" applyFont="1" applyFill="1" applyBorder="1"/>
    <xf numFmtId="10" fontId="5" fillId="5" borderId="0" xfId="2" applyNumberFormat="1" applyFont="1" applyFill="1"/>
    <xf numFmtId="10" fontId="5" fillId="5" borderId="32" xfId="2" applyNumberFormat="1" applyFont="1" applyFill="1" applyBorder="1"/>
    <xf numFmtId="10" fontId="5" fillId="0" borderId="0" xfId="2" applyNumberFormat="1" applyFont="1"/>
    <xf numFmtId="10" fontId="14" fillId="5" borderId="18" xfId="2" applyNumberFormat="1" applyFont="1" applyFill="1" applyBorder="1"/>
    <xf numFmtId="10" fontId="5" fillId="5" borderId="6" xfId="2" applyNumberFormat="1" applyFont="1" applyFill="1" applyBorder="1"/>
    <xf numFmtId="10" fontId="5" fillId="5" borderId="0" xfId="2" applyNumberFormat="1" applyFont="1" applyFill="1" applyBorder="1"/>
    <xf numFmtId="10" fontId="5" fillId="5" borderId="7" xfId="2" applyNumberFormat="1" applyFont="1" applyFill="1" applyBorder="1"/>
    <xf numFmtId="10" fontId="5" fillId="5" borderId="2" xfId="2" applyNumberFormat="1" applyFont="1" applyFill="1" applyBorder="1"/>
    <xf numFmtId="0" fontId="8" fillId="5" borderId="41" xfId="0" applyFont="1" applyFill="1" applyBorder="1"/>
    <xf numFmtId="0" fontId="6" fillId="5" borderId="1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5" fontId="5" fillId="5" borderId="0" xfId="2" applyNumberFormat="1" applyFont="1" applyFill="1" applyBorder="1"/>
    <xf numFmtId="166" fontId="5" fillId="5" borderId="3" xfId="1" applyNumberFormat="1" applyFont="1" applyFill="1" applyBorder="1" applyProtection="1"/>
    <xf numFmtId="0" fontId="5" fillId="5" borderId="2" xfId="0" applyFont="1" applyFill="1" applyBorder="1" applyProtection="1">
      <protection locked="0"/>
    </xf>
    <xf numFmtId="0" fontId="14" fillId="0" borderId="6" xfId="0" applyFont="1" applyBorder="1" applyAlignment="1">
      <alignment horizontal="left" vertical="center"/>
    </xf>
    <xf numFmtId="0" fontId="14" fillId="5" borderId="13" xfId="0" applyFont="1" applyFill="1" applyBorder="1" applyAlignment="1">
      <alignment horizontal="center"/>
    </xf>
    <xf numFmtId="43" fontId="5" fillId="5" borderId="34" xfId="1" applyFont="1" applyFill="1" applyBorder="1" applyProtection="1"/>
    <xf numFmtId="43" fontId="5" fillId="5" borderId="27" xfId="1" applyFont="1" applyFill="1" applyBorder="1" applyProtection="1"/>
    <xf numFmtId="43" fontId="5" fillId="5" borderId="33" xfId="1" applyFont="1" applyFill="1" applyBorder="1" applyProtection="1"/>
    <xf numFmtId="43" fontId="14" fillId="5" borderId="35" xfId="1" applyFont="1" applyFill="1" applyBorder="1" applyProtection="1"/>
    <xf numFmtId="43" fontId="5" fillId="5" borderId="28" xfId="1" applyFont="1" applyFill="1" applyBorder="1" applyProtection="1"/>
    <xf numFmtId="43" fontId="5" fillId="5" borderId="4" xfId="1" applyFont="1" applyFill="1" applyBorder="1" applyProtection="1"/>
    <xf numFmtId="43" fontId="5" fillId="5" borderId="23" xfId="1" applyFont="1" applyFill="1" applyBorder="1" applyProtection="1"/>
    <xf numFmtId="43" fontId="5" fillId="5" borderId="5" xfId="1" applyFont="1" applyFill="1" applyBorder="1" applyProtection="1"/>
    <xf numFmtId="43" fontId="14" fillId="5" borderId="10" xfId="1" applyFont="1" applyFill="1" applyBorder="1" applyProtection="1"/>
    <xf numFmtId="43" fontId="5" fillId="5" borderId="30" xfId="1" applyFont="1" applyFill="1" applyBorder="1" applyProtection="1"/>
    <xf numFmtId="9" fontId="5" fillId="5" borderId="10" xfId="1" applyNumberFormat="1" applyFont="1" applyFill="1" applyBorder="1" applyProtection="1"/>
    <xf numFmtId="9" fontId="5" fillId="5" borderId="4" xfId="1" applyNumberFormat="1" applyFont="1" applyFill="1" applyBorder="1" applyProtection="1"/>
    <xf numFmtId="9" fontId="5" fillId="5" borderId="23" xfId="1" applyNumberFormat="1" applyFont="1" applyFill="1" applyBorder="1" applyProtection="1"/>
    <xf numFmtId="9" fontId="5" fillId="5" borderId="5" xfId="1" applyNumberFormat="1" applyFont="1" applyFill="1" applyBorder="1" applyProtection="1"/>
    <xf numFmtId="9" fontId="14" fillId="5" borderId="10" xfId="1" applyNumberFormat="1" applyFont="1" applyFill="1" applyBorder="1" applyProtection="1"/>
    <xf numFmtId="9" fontId="5" fillId="5" borderId="30" xfId="1" applyNumberFormat="1" applyFont="1" applyFill="1" applyBorder="1" applyProtection="1"/>
    <xf numFmtId="43" fontId="5" fillId="5" borderId="12" xfId="1" applyFont="1" applyFill="1" applyBorder="1" applyProtection="1"/>
    <xf numFmtId="43" fontId="5" fillId="5" borderId="8" xfId="1" applyFont="1" applyFill="1" applyBorder="1" applyProtection="1"/>
    <xf numFmtId="43" fontId="5" fillId="5" borderId="24" xfId="1" applyFont="1" applyFill="1" applyBorder="1" applyProtection="1"/>
    <xf numFmtId="43" fontId="5" fillId="5" borderId="9" xfId="1" applyFont="1" applyFill="1" applyBorder="1" applyProtection="1"/>
    <xf numFmtId="43" fontId="14" fillId="5" borderId="12" xfId="1" applyFont="1" applyFill="1" applyBorder="1" applyProtection="1"/>
    <xf numFmtId="43" fontId="5" fillId="5" borderId="32" xfId="1" applyFont="1" applyFill="1" applyBorder="1" applyProtection="1"/>
    <xf numFmtId="43" fontId="5" fillId="5" borderId="11" xfId="1" applyFont="1" applyFill="1" applyBorder="1" applyProtection="1"/>
    <xf numFmtId="43" fontId="5" fillId="5" borderId="6" xfId="1" applyFont="1" applyFill="1" applyBorder="1" applyProtection="1"/>
    <xf numFmtId="43" fontId="5" fillId="5" borderId="0" xfId="1" applyFont="1" applyFill="1" applyBorder="1" applyProtection="1"/>
    <xf numFmtId="43" fontId="5" fillId="5" borderId="7" xfId="1" applyFont="1" applyFill="1" applyBorder="1" applyProtection="1"/>
    <xf numFmtId="43" fontId="14" fillId="5" borderId="11" xfId="1" applyFont="1" applyFill="1" applyBorder="1" applyProtection="1"/>
    <xf numFmtId="43" fontId="5" fillId="5" borderId="2" xfId="1" applyFont="1" applyFill="1" applyBorder="1" applyProtection="1"/>
    <xf numFmtId="43" fontId="5" fillId="5" borderId="21" xfId="1" applyFont="1" applyFill="1" applyBorder="1" applyProtection="1"/>
    <xf numFmtId="43" fontId="5" fillId="5" borderId="38" xfId="1" applyFont="1" applyFill="1" applyBorder="1" applyProtection="1"/>
    <xf numFmtId="43" fontId="5" fillId="5" borderId="22" xfId="1" applyFont="1" applyFill="1" applyBorder="1" applyProtection="1"/>
    <xf numFmtId="43" fontId="5" fillId="5" borderId="20" xfId="1" applyFont="1" applyFill="1" applyBorder="1" applyProtection="1"/>
    <xf numFmtId="43" fontId="14" fillId="5" borderId="21" xfId="1" applyFont="1" applyFill="1" applyBorder="1" applyProtection="1"/>
    <xf numFmtId="43" fontId="5" fillId="5" borderId="1" xfId="1" applyFont="1" applyFill="1" applyBorder="1" applyProtection="1"/>
    <xf numFmtId="43" fontId="5" fillId="5" borderId="28" xfId="0" applyNumberFormat="1" applyFont="1" applyFill="1" applyBorder="1"/>
    <xf numFmtId="43" fontId="14" fillId="5" borderId="0" xfId="1" applyFont="1" applyFill="1" applyBorder="1" applyProtection="1"/>
    <xf numFmtId="0" fontId="5" fillId="5" borderId="13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43" fontId="5" fillId="5" borderId="10" xfId="1" applyFont="1" applyFill="1" applyBorder="1" applyAlignment="1" applyProtection="1">
      <alignment vertical="center"/>
    </xf>
    <xf numFmtId="43" fontId="5" fillId="5" borderId="0" xfId="1" applyFont="1" applyFill="1" applyBorder="1" applyAlignment="1" applyProtection="1">
      <alignment horizontal="center"/>
    </xf>
    <xf numFmtId="43" fontId="5" fillId="5" borderId="10" xfId="1" applyFont="1" applyFill="1" applyBorder="1" applyAlignment="1" applyProtection="1">
      <alignment horizontal="center"/>
    </xf>
    <xf numFmtId="43" fontId="5" fillId="5" borderId="2" xfId="1" applyFont="1" applyFill="1" applyBorder="1" applyAlignment="1" applyProtection="1">
      <alignment horizontal="center"/>
    </xf>
    <xf numFmtId="43" fontId="5" fillId="5" borderId="11" xfId="1" applyFont="1" applyFill="1" applyBorder="1" applyAlignment="1" applyProtection="1">
      <alignment vertical="center"/>
    </xf>
    <xf numFmtId="43" fontId="5" fillId="5" borderId="11" xfId="1" applyFont="1" applyFill="1" applyBorder="1" applyAlignment="1" applyProtection="1">
      <alignment horizontal="center"/>
    </xf>
    <xf numFmtId="43" fontId="5" fillId="5" borderId="0" xfId="1" applyFont="1" applyFill="1" applyBorder="1" applyAlignment="1" applyProtection="1">
      <alignment vertical="center"/>
    </xf>
    <xf numFmtId="43" fontId="5" fillId="5" borderId="2" xfId="1" applyFont="1" applyFill="1" applyBorder="1" applyAlignment="1" applyProtection="1">
      <alignment vertical="center"/>
    </xf>
    <xf numFmtId="43" fontId="14" fillId="5" borderId="11" xfId="1" applyFont="1" applyFill="1" applyBorder="1" applyAlignment="1" applyProtection="1">
      <alignment vertical="center"/>
    </xf>
    <xf numFmtId="43" fontId="14" fillId="5" borderId="2" xfId="1" applyFont="1" applyFill="1" applyBorder="1" applyProtection="1"/>
    <xf numFmtId="43" fontId="14" fillId="5" borderId="3" xfId="1" applyFont="1" applyFill="1" applyBorder="1" applyAlignment="1" applyProtection="1">
      <alignment vertical="center"/>
    </xf>
    <xf numFmtId="43" fontId="14" fillId="5" borderId="13" xfId="1" applyFont="1" applyFill="1" applyBorder="1" applyProtection="1"/>
    <xf numFmtId="43" fontId="14" fillId="5" borderId="3" xfId="1" applyFont="1" applyFill="1" applyBorder="1" applyProtection="1"/>
    <xf numFmtId="43" fontId="14" fillId="5" borderId="29" xfId="1" applyFont="1" applyFill="1" applyBorder="1" applyProtection="1"/>
    <xf numFmtId="9" fontId="5" fillId="0" borderId="0" xfId="0" applyNumberFormat="1" applyFont="1" applyProtection="1">
      <protection locked="0"/>
    </xf>
    <xf numFmtId="9" fontId="5" fillId="0" borderId="24" xfId="0" applyNumberFormat="1" applyFont="1" applyBorder="1" applyProtection="1">
      <protection locked="0"/>
    </xf>
    <xf numFmtId="9" fontId="5" fillId="0" borderId="6" xfId="0" applyNumberFormat="1" applyFont="1" applyBorder="1" applyProtection="1">
      <protection locked="0"/>
    </xf>
    <xf numFmtId="9" fontId="5" fillId="0" borderId="8" xfId="0" applyNumberFormat="1" applyFont="1" applyBorder="1" applyProtection="1">
      <protection locked="0"/>
    </xf>
    <xf numFmtId="0" fontId="37" fillId="0" borderId="40" xfId="0" quotePrefix="1" applyFont="1" applyBorder="1" applyAlignment="1" applyProtection="1">
      <alignment horizontal="right"/>
      <protection locked="0"/>
    </xf>
    <xf numFmtId="0" fontId="37" fillId="0" borderId="40" xfId="0" quotePrefix="1" applyFont="1" applyBorder="1" applyAlignment="1" applyProtection="1">
      <alignment horizontal="right" vertical="center" wrapText="1"/>
      <protection locked="0"/>
    </xf>
    <xf numFmtId="43" fontId="5" fillId="0" borderId="37" xfId="1" applyFont="1" applyFill="1" applyBorder="1" applyProtection="1">
      <protection locked="0"/>
    </xf>
    <xf numFmtId="43" fontId="5" fillId="0" borderId="13" xfId="1" applyFont="1" applyFill="1" applyBorder="1" applyProtection="1">
      <protection locked="0"/>
    </xf>
    <xf numFmtId="43" fontId="5" fillId="0" borderId="14" xfId="1" applyFont="1" applyFill="1" applyBorder="1" applyProtection="1">
      <protection locked="0"/>
    </xf>
    <xf numFmtId="43" fontId="14" fillId="0" borderId="13" xfId="1" applyFont="1" applyFill="1" applyBorder="1" applyProtection="1">
      <protection locked="0"/>
    </xf>
    <xf numFmtId="43" fontId="5" fillId="0" borderId="29" xfId="1" applyFont="1" applyFill="1" applyBorder="1" applyProtection="1">
      <protection locked="0"/>
    </xf>
    <xf numFmtId="43" fontId="14" fillId="5" borderId="27" xfId="1" applyFont="1" applyFill="1" applyBorder="1" applyProtection="1"/>
    <xf numFmtId="43" fontId="14" fillId="5" borderId="28" xfId="1" applyFont="1" applyFill="1" applyBorder="1" applyProtection="1"/>
    <xf numFmtId="0" fontId="14" fillId="5" borderId="37" xfId="0" applyFont="1" applyFill="1" applyBorder="1" applyAlignment="1">
      <alignment vertical="center" wrapText="1"/>
    </xf>
    <xf numFmtId="43" fontId="14" fillId="5" borderId="2" xfId="1" applyFont="1" applyFill="1" applyBorder="1" applyAlignment="1" applyProtection="1">
      <alignment vertical="center"/>
    </xf>
    <xf numFmtId="0" fontId="14" fillId="5" borderId="4" xfId="0" quotePrefix="1" applyFont="1" applyFill="1" applyBorder="1" applyAlignment="1">
      <alignment vertical="center" wrapText="1"/>
    </xf>
    <xf numFmtId="43" fontId="14" fillId="5" borderId="10" xfId="1" applyFont="1" applyFill="1" applyBorder="1" applyAlignment="1" applyProtection="1">
      <alignment vertical="center"/>
    </xf>
    <xf numFmtId="0" fontId="5" fillId="5" borderId="6" xfId="0" applyFont="1" applyFill="1" applyBorder="1" applyAlignment="1">
      <alignment vertical="center" wrapText="1"/>
    </xf>
    <xf numFmtId="0" fontId="14" fillId="5" borderId="8" xfId="0" quotePrefix="1" applyFont="1" applyFill="1" applyBorder="1" applyAlignment="1">
      <alignment vertical="center" wrapText="1"/>
    </xf>
    <xf numFmtId="43" fontId="14" fillId="5" borderId="12" xfId="1" applyFont="1" applyFill="1" applyBorder="1" applyAlignment="1" applyProtection="1">
      <alignment vertical="center"/>
    </xf>
    <xf numFmtId="2" fontId="14" fillId="5" borderId="3" xfId="1" applyNumberFormat="1" applyFont="1" applyFill="1" applyBorder="1" applyAlignment="1" applyProtection="1">
      <alignment horizontal="center" vertical="center"/>
    </xf>
    <xf numFmtId="2" fontId="14" fillId="5" borderId="2" xfId="1" applyNumberFormat="1" applyFont="1" applyFill="1" applyBorder="1" applyAlignment="1" applyProtection="1">
      <alignment horizontal="center" vertical="center"/>
    </xf>
    <xf numFmtId="43" fontId="14" fillId="5" borderId="1" xfId="1" applyFont="1" applyFill="1" applyBorder="1" applyAlignment="1" applyProtection="1">
      <alignment vertical="center"/>
    </xf>
    <xf numFmtId="0" fontId="13" fillId="5" borderId="28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vertical="center" wrapText="1"/>
    </xf>
    <xf numFmtId="2" fontId="9" fillId="5" borderId="10" xfId="0" applyNumberFormat="1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2" fontId="9" fillId="5" borderId="1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wrapText="1"/>
    </xf>
    <xf numFmtId="2" fontId="8" fillId="5" borderId="1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3" fillId="5" borderId="22" xfId="0" applyFont="1" applyFill="1" applyBorder="1" applyAlignment="1">
      <alignment horizontal="left" wrapText="1"/>
    </xf>
    <xf numFmtId="0" fontId="5" fillId="0" borderId="3" xfId="0" applyFont="1" applyBorder="1" applyProtection="1">
      <protection locked="0"/>
    </xf>
    <xf numFmtId="0" fontId="10" fillId="5" borderId="0" xfId="0" applyFont="1" applyFill="1" applyAlignment="1">
      <alignment horizont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 applyProtection="1">
      <alignment horizontal="center" vertical="top" wrapText="1"/>
      <protection locked="0"/>
    </xf>
    <xf numFmtId="0" fontId="23" fillId="0" borderId="37" xfId="0" applyFont="1" applyBorder="1" applyAlignment="1" applyProtection="1">
      <alignment horizontal="left" vertical="top"/>
      <protection locked="0"/>
    </xf>
    <xf numFmtId="0" fontId="23" fillId="0" borderId="14" xfId="0" applyFont="1" applyBorder="1" applyAlignment="1" applyProtection="1">
      <alignment horizontal="left" vertical="top"/>
      <protection locked="0"/>
    </xf>
    <xf numFmtId="0" fontId="23" fillId="0" borderId="37" xfId="0" applyFont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10" fillId="5" borderId="0" xfId="0" applyFont="1" applyFill="1" applyAlignment="1">
      <alignment horizontal="center"/>
    </xf>
    <xf numFmtId="0" fontId="6" fillId="6" borderId="31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 wrapText="1"/>
    </xf>
    <xf numFmtId="0" fontId="13" fillId="5" borderId="31" xfId="0" applyFont="1" applyFill="1" applyBorder="1" applyAlignment="1">
      <alignment horizontal="left" wrapText="1"/>
    </xf>
    <xf numFmtId="0" fontId="13" fillId="5" borderId="27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4" fillId="5" borderId="37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right" vertical="center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5" fillId="5" borderId="37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37" xfId="0" applyFont="1" applyFill="1" applyBorder="1" applyAlignment="1" applyProtection="1">
      <alignment horizontal="left" vertical="center"/>
      <protection locked="0"/>
    </xf>
    <xf numFmtId="0" fontId="5" fillId="5" borderId="13" xfId="0" applyFont="1" applyFill="1" applyBorder="1" applyAlignment="1" applyProtection="1">
      <alignment horizontal="left" vertical="center"/>
      <protection locked="0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9" fillId="5" borderId="1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left" vertical="center"/>
    </xf>
    <xf numFmtId="0" fontId="14" fillId="5" borderId="13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25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14" fillId="5" borderId="37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5" fillId="5" borderId="37" xfId="0" applyFont="1" applyFill="1" applyBorder="1" applyAlignment="1" applyProtection="1">
      <alignment horizontal="left" wrapText="1"/>
      <protection locked="0"/>
    </xf>
    <xf numFmtId="0" fontId="5" fillId="5" borderId="14" xfId="0" applyFont="1" applyFill="1" applyBorder="1" applyAlignment="1" applyProtection="1">
      <alignment horizontal="left" wrapText="1"/>
      <protection locked="0"/>
    </xf>
    <xf numFmtId="0" fontId="14" fillId="5" borderId="37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5" borderId="2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4" fillId="5" borderId="2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left" wrapText="1"/>
    </xf>
    <xf numFmtId="0" fontId="14" fillId="5" borderId="14" xfId="0" applyFont="1" applyFill="1" applyBorder="1" applyAlignment="1">
      <alignment horizontal="left" wrapText="1"/>
    </xf>
    <xf numFmtId="0" fontId="14" fillId="5" borderId="18" xfId="0" applyFont="1" applyFill="1" applyBorder="1" applyAlignment="1">
      <alignment horizontal="left" wrapText="1"/>
    </xf>
    <xf numFmtId="0" fontId="14" fillId="5" borderId="7" xfId="0" applyFont="1" applyFill="1" applyBorder="1" applyAlignment="1">
      <alignment horizontal="left" wrapText="1"/>
    </xf>
    <xf numFmtId="0" fontId="5" fillId="5" borderId="25" xfId="0" quotePrefix="1" applyFont="1" applyFill="1" applyBorder="1" applyAlignment="1">
      <alignment horizontal="right"/>
    </xf>
    <xf numFmtId="0" fontId="5" fillId="5" borderId="5" xfId="0" quotePrefix="1" applyFont="1" applyFill="1" applyBorder="1" applyAlignment="1">
      <alignment horizontal="right"/>
    </xf>
    <xf numFmtId="0" fontId="5" fillId="5" borderId="19" xfId="0" quotePrefix="1" applyFont="1" applyFill="1" applyBorder="1" applyAlignment="1">
      <alignment horizontal="left"/>
    </xf>
    <xf numFmtId="0" fontId="5" fillId="5" borderId="20" xfId="0" quotePrefix="1" applyFont="1" applyFill="1" applyBorder="1" applyAlignment="1">
      <alignment horizontal="left"/>
    </xf>
    <xf numFmtId="0" fontId="6" fillId="6" borderId="31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0" fontId="15" fillId="5" borderId="2" xfId="0" applyFont="1" applyFill="1" applyBorder="1" applyAlignment="1">
      <alignment horizontal="left"/>
    </xf>
    <xf numFmtId="0" fontId="5" fillId="0" borderId="36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14" fillId="5" borderId="25" xfId="0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left" wrapText="1"/>
    </xf>
    <xf numFmtId="0" fontId="14" fillId="5" borderId="33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3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left" wrapText="1"/>
    </xf>
    <xf numFmtId="0" fontId="15" fillId="5" borderId="27" xfId="0" applyFont="1" applyFill="1" applyBorder="1" applyAlignment="1">
      <alignment horizontal="left" wrapText="1"/>
    </xf>
    <xf numFmtId="0" fontId="15" fillId="5" borderId="28" xfId="0" applyFont="1" applyFill="1" applyBorder="1" applyAlignment="1">
      <alignment horizontal="left" wrapText="1"/>
    </xf>
    <xf numFmtId="0" fontId="5" fillId="5" borderId="36" xfId="0" quotePrefix="1" applyFont="1" applyFill="1" applyBorder="1" applyAlignment="1">
      <alignment horizontal="left"/>
    </xf>
    <xf numFmtId="0" fontId="5" fillId="5" borderId="14" xfId="0" quotePrefix="1" applyFont="1" applyFill="1" applyBorder="1" applyAlignment="1">
      <alignment horizontal="left"/>
    </xf>
    <xf numFmtId="0" fontId="13" fillId="5" borderId="68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left" wrapText="1"/>
    </xf>
    <xf numFmtId="0" fontId="31" fillId="0" borderId="37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43" fontId="13" fillId="5" borderId="31" xfId="1" applyFont="1" applyFill="1" applyBorder="1" applyAlignment="1">
      <alignment horizontal="center"/>
    </xf>
    <xf numFmtId="43" fontId="13" fillId="5" borderId="27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43" fontId="5" fillId="5" borderId="18" xfId="1" applyFont="1" applyFill="1" applyBorder="1" applyAlignment="1">
      <alignment horizontal="left"/>
    </xf>
    <xf numFmtId="43" fontId="5" fillId="5" borderId="0" xfId="1" applyFont="1" applyFill="1" applyBorder="1" applyAlignment="1">
      <alignment horizontal="left"/>
    </xf>
    <xf numFmtId="0" fontId="13" fillId="5" borderId="16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66" xfId="0" applyFont="1" applyFill="1" applyBorder="1" applyAlignment="1">
      <alignment horizontal="left" vertical="center"/>
    </xf>
    <xf numFmtId="0" fontId="13" fillId="5" borderId="6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43" fontId="14" fillId="5" borderId="64" xfId="1" applyFont="1" applyFill="1" applyBorder="1" applyAlignment="1">
      <alignment horizontal="left"/>
    </xf>
    <xf numFmtId="43" fontId="14" fillId="5" borderId="65" xfId="1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13" fillId="5" borderId="0" xfId="0" applyFont="1" applyFill="1" applyAlignment="1">
      <alignment horizontal="left" vertical="center" wrapText="1"/>
    </xf>
    <xf numFmtId="0" fontId="21" fillId="0" borderId="0" xfId="0" applyFont="1" applyAlignment="1" applyProtection="1">
      <alignment horizontal="left"/>
      <protection locked="0"/>
    </xf>
    <xf numFmtId="0" fontId="31" fillId="0" borderId="13" xfId="0" applyFont="1" applyBorder="1" applyAlignment="1" applyProtection="1">
      <alignment horizontal="left" vertical="top" wrapText="1"/>
      <protection locked="0"/>
    </xf>
    <xf numFmtId="0" fontId="31" fillId="0" borderId="14" xfId="0" applyFont="1" applyBorder="1" applyAlignment="1" applyProtection="1">
      <alignment horizontal="left" vertical="top" wrapText="1"/>
      <protection locked="0"/>
    </xf>
    <xf numFmtId="0" fontId="8" fillId="5" borderId="0" xfId="0" applyFont="1" applyFill="1" applyAlignment="1">
      <alignment horizontal="left" vertical="top" wrapText="1"/>
    </xf>
    <xf numFmtId="0" fontId="13" fillId="5" borderId="0" xfId="0" quotePrefix="1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37" fillId="0" borderId="36" xfId="0" applyFont="1" applyBorder="1" applyAlignment="1" applyProtection="1">
      <alignment horizontal="left" vertical="top"/>
      <protection locked="0"/>
    </xf>
    <xf numFmtId="0" fontId="37" fillId="0" borderId="13" xfId="0" applyFont="1" applyBorder="1" applyAlignment="1" applyProtection="1">
      <alignment horizontal="left" vertical="top"/>
      <protection locked="0"/>
    </xf>
    <xf numFmtId="0" fontId="37" fillId="0" borderId="29" xfId="0" applyFont="1" applyBorder="1" applyAlignment="1" applyProtection="1">
      <alignment horizontal="left" vertical="top"/>
      <protection locked="0"/>
    </xf>
    <xf numFmtId="0" fontId="13" fillId="5" borderId="18" xfId="0" applyFont="1" applyFill="1" applyBorder="1" applyAlignment="1">
      <alignment horizontal="left" wrapText="1"/>
    </xf>
    <xf numFmtId="0" fontId="13" fillId="5" borderId="0" xfId="0" applyFont="1" applyFill="1" applyAlignment="1">
      <alignment horizontal="left" wrapText="1"/>
    </xf>
    <xf numFmtId="0" fontId="10" fillId="5" borderId="6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3" fillId="5" borderId="62" xfId="0" applyFont="1" applyFill="1" applyBorder="1" applyAlignment="1">
      <alignment horizontal="left" vertical="center" wrapText="1"/>
    </xf>
    <xf numFmtId="168" fontId="11" fillId="0" borderId="0" xfId="1" applyNumberFormat="1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4">
    <cellStyle name="Migliaia" xfId="1" builtinId="3"/>
    <cellStyle name="Migliaia 2" xfId="3" xr:uid="{00000000-0005-0000-0000-000001000000}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20" zoomScaleNormal="120" zoomScaleSheetLayoutView="100" workbookViewId="0">
      <selection activeCell="H21" sqref="H21"/>
    </sheetView>
  </sheetViews>
  <sheetFormatPr defaultColWidth="8.6640625" defaultRowHeight="13.2" x14ac:dyDescent="0.25"/>
  <cols>
    <col min="1" max="1" width="2.109375" style="4" customWidth="1"/>
    <col min="2" max="2" width="60.5546875" style="4" customWidth="1"/>
    <col min="3" max="3" width="26.109375" style="4" customWidth="1"/>
    <col min="4" max="5" width="2.109375" style="4" customWidth="1"/>
    <col min="6" max="6" width="8.6640625" style="4"/>
    <col min="7" max="7" width="12.44140625" style="4" customWidth="1"/>
    <col min="8" max="16384" width="8.6640625" style="4"/>
  </cols>
  <sheetData>
    <row r="1" spans="1:5" s="169" customFormat="1" ht="15" customHeight="1" x14ac:dyDescent="0.3">
      <c r="A1" s="590" t="s">
        <v>230</v>
      </c>
      <c r="B1" s="591"/>
      <c r="C1" s="591"/>
      <c r="D1" s="591"/>
      <c r="E1" s="592"/>
    </row>
    <row r="2" spans="1:5" s="169" customFormat="1" ht="15" customHeight="1" x14ac:dyDescent="0.3">
      <c r="A2" s="593"/>
      <c r="B2" s="594"/>
      <c r="C2" s="594"/>
      <c r="D2" s="594"/>
      <c r="E2" s="595"/>
    </row>
    <row r="3" spans="1:5" s="169" customFormat="1" ht="15" customHeight="1" thickBot="1" x14ac:dyDescent="0.35">
      <c r="A3" s="581" t="s">
        <v>231</v>
      </c>
      <c r="B3" s="582"/>
      <c r="C3" s="582"/>
      <c r="D3" s="582"/>
      <c r="E3" s="583"/>
    </row>
    <row r="4" spans="1:5" ht="5.0999999999999996" customHeight="1" thickBot="1" x14ac:dyDescent="0.3">
      <c r="A4" s="245"/>
      <c r="B4" s="245"/>
      <c r="C4" s="245"/>
      <c r="D4" s="245"/>
      <c r="E4" s="245"/>
    </row>
    <row r="5" spans="1:5" ht="18" customHeight="1" x14ac:dyDescent="0.25">
      <c r="A5" s="597" t="s">
        <v>354</v>
      </c>
      <c r="B5" s="598"/>
      <c r="C5" s="5"/>
      <c r="D5" s="5"/>
      <c r="E5" s="6"/>
    </row>
    <row r="6" spans="1:5" ht="5.0999999999999996" customHeight="1" x14ac:dyDescent="0.25">
      <c r="A6" s="216"/>
      <c r="B6" s="245"/>
      <c r="C6" s="245"/>
      <c r="D6" s="245"/>
      <c r="E6" s="217"/>
    </row>
    <row r="7" spans="1:5" ht="5.0999999999999996" customHeight="1" x14ac:dyDescent="0.25">
      <c r="A7" s="216"/>
      <c r="B7" s="245"/>
      <c r="C7" s="245"/>
      <c r="D7" s="245"/>
      <c r="E7" s="217"/>
    </row>
    <row r="8" spans="1:5" ht="9.9" customHeight="1" x14ac:dyDescent="0.25">
      <c r="A8" s="7"/>
      <c r="B8" s="246"/>
      <c r="C8" s="250" t="s">
        <v>128</v>
      </c>
      <c r="D8" s="246"/>
      <c r="E8" s="8"/>
    </row>
    <row r="9" spans="1:5" ht="15" customHeight="1" x14ac:dyDescent="0.25">
      <c r="A9" s="7"/>
      <c r="B9" s="251" t="s">
        <v>318</v>
      </c>
      <c r="C9" s="9"/>
      <c r="D9" s="246"/>
      <c r="E9" s="8"/>
    </row>
    <row r="10" spans="1:5" ht="15" customHeight="1" x14ac:dyDescent="0.25">
      <c r="A10" s="7"/>
      <c r="B10" s="589" t="str">
        <f>+IF(C9="", "Attenzione selezionare la tipologia","OK")</f>
        <v>Attenzione selezionare la tipologia</v>
      </c>
      <c r="C10" s="589"/>
      <c r="D10" s="246"/>
      <c r="E10" s="8"/>
    </row>
    <row r="11" spans="1:5" ht="5.25" customHeight="1" x14ac:dyDescent="0.25">
      <c r="A11" s="7"/>
      <c r="B11" s="252"/>
      <c r="C11" s="253"/>
      <c r="D11" s="246"/>
      <c r="E11" s="8"/>
    </row>
    <row r="12" spans="1:5" ht="9.9" customHeight="1" x14ac:dyDescent="0.25">
      <c r="A12" s="7"/>
      <c r="B12" s="254"/>
      <c r="C12" s="250" t="s">
        <v>295</v>
      </c>
      <c r="D12" s="246"/>
      <c r="E12" s="8"/>
    </row>
    <row r="13" spans="1:5" ht="15" customHeight="1" x14ac:dyDescent="0.25">
      <c r="A13" s="7"/>
      <c r="B13" s="255" t="s">
        <v>127</v>
      </c>
      <c r="C13" s="10">
        <v>0</v>
      </c>
      <c r="D13" s="246"/>
      <c r="E13" s="8"/>
    </row>
    <row r="14" spans="1:5" s="220" customFormat="1" ht="15" customHeight="1" x14ac:dyDescent="0.25">
      <c r="A14" s="218"/>
      <c r="B14" s="589" t="str">
        <f>+IF(C13&gt;52,"OK", "Attenzione l'Opera deve avere durata superiore a 52 minuti, art.1 (E) dell'Avviso")</f>
        <v>Attenzione l'Opera deve avere durata superiore a 52 minuti, art.1 (E) dell'Avviso</v>
      </c>
      <c r="C14" s="589"/>
      <c r="D14" s="247"/>
      <c r="E14" s="219"/>
    </row>
    <row r="15" spans="1:5" ht="5.25" customHeight="1" x14ac:dyDescent="0.25">
      <c r="A15" s="216"/>
      <c r="B15" s="245"/>
      <c r="C15" s="245"/>
      <c r="D15" s="245"/>
      <c r="E15" s="217"/>
    </row>
    <row r="16" spans="1:5" ht="9.9" customHeight="1" x14ac:dyDescent="0.25">
      <c r="A16" s="216"/>
      <c r="B16" s="245"/>
      <c r="C16" s="250" t="s">
        <v>320</v>
      </c>
      <c r="D16" s="245"/>
      <c r="E16" s="217"/>
    </row>
    <row r="17" spans="1:5" ht="9.9" customHeight="1" x14ac:dyDescent="0.25">
      <c r="A17" s="216"/>
      <c r="B17" s="245"/>
      <c r="C17" s="250" t="s">
        <v>321</v>
      </c>
      <c r="D17" s="245"/>
      <c r="E17" s="217"/>
    </row>
    <row r="18" spans="1:5" ht="15" customHeight="1" x14ac:dyDescent="0.25">
      <c r="A18" s="7"/>
      <c r="B18" s="255" t="s">
        <v>319</v>
      </c>
      <c r="C18" s="211"/>
      <c r="D18" s="246"/>
      <c r="E18" s="8"/>
    </row>
    <row r="19" spans="1:5" ht="9.9" customHeight="1" x14ac:dyDescent="0.25">
      <c r="A19" s="7"/>
      <c r="B19" s="246"/>
      <c r="C19" s="256" t="s">
        <v>128</v>
      </c>
      <c r="D19" s="246"/>
      <c r="E19" s="8"/>
    </row>
    <row r="20" spans="1:5" ht="15" customHeight="1" x14ac:dyDescent="0.25">
      <c r="A20" s="7"/>
      <c r="B20" s="255" t="s">
        <v>285</v>
      </c>
      <c r="C20" s="9"/>
      <c r="D20" s="246"/>
      <c r="E20" s="8"/>
    </row>
    <row r="21" spans="1:5" ht="9.9" customHeight="1" x14ac:dyDescent="0.25">
      <c r="A21" s="7"/>
      <c r="B21" s="255"/>
      <c r="C21" s="256" t="s">
        <v>128</v>
      </c>
      <c r="D21" s="246"/>
      <c r="E21" s="8"/>
    </row>
    <row r="22" spans="1:5" ht="15" customHeight="1" x14ac:dyDescent="0.25">
      <c r="A22" s="7"/>
      <c r="B22" s="255" t="s">
        <v>122</v>
      </c>
      <c r="C22" s="9"/>
      <c r="D22" s="246"/>
      <c r="E22" s="8"/>
    </row>
    <row r="23" spans="1:5" ht="9.9" customHeight="1" x14ac:dyDescent="0.25">
      <c r="A23" s="7"/>
      <c r="B23" s="255"/>
      <c r="C23" s="256" t="s">
        <v>128</v>
      </c>
      <c r="D23" s="246"/>
      <c r="E23" s="8"/>
    </row>
    <row r="24" spans="1:5" ht="15" customHeight="1" x14ac:dyDescent="0.25">
      <c r="A24" s="7"/>
      <c r="B24" s="255" t="s">
        <v>348</v>
      </c>
      <c r="C24" s="11"/>
      <c r="D24" s="246"/>
      <c r="E24" s="8"/>
    </row>
    <row r="25" spans="1:5" ht="66.900000000000006" customHeight="1" x14ac:dyDescent="0.25">
      <c r="A25" s="7"/>
      <c r="B25" s="596" t="str">
        <f>+IF(OR(Tendine!D9="SI",Tendine!D10="SI",Tendine!D11="SI",Tendine!D12="SI"),"OK", +Tendine!D13)</f>
        <v>Attenzione le Opere Cinematografiche devono avere un Costo Complessivo di Produzione pari ad almeno 2.500.000,00 euro oppure, se Opere Prime e Seconde o Opere di Giovani Autori, pari ad almeno 1.250.000,00 euro. Le Opere Televisive o Web devono avere un Costo Complessivo di Produzione pari ad almeno 1.250.000,00 euro. Tale limite è di 400.000,00 euro per i Documentari, indipendentemente dall’essere Opere Cinematografiche, Televisive o Web. Art. 1 (D) dell'Avviso</v>
      </c>
      <c r="C25" s="596"/>
      <c r="D25" s="246"/>
      <c r="E25" s="8"/>
    </row>
    <row r="26" spans="1:5" s="14" customFormat="1" ht="5.0999999999999996" customHeight="1" x14ac:dyDescent="0.25">
      <c r="A26" s="12"/>
      <c r="B26" s="257"/>
      <c r="C26" s="257"/>
      <c r="D26" s="3"/>
      <c r="E26" s="13"/>
    </row>
    <row r="27" spans="1:5" x14ac:dyDescent="0.25">
      <c r="A27" s="12"/>
      <c r="B27" s="17" t="s">
        <v>181</v>
      </c>
      <c r="C27" s="3"/>
      <c r="D27" s="3"/>
      <c r="E27" s="13"/>
    </row>
    <row r="28" spans="1:5" ht="42" customHeight="1" x14ac:dyDescent="0.25">
      <c r="A28" s="12"/>
      <c r="B28" s="585"/>
      <c r="C28" s="586"/>
      <c r="D28" s="3"/>
      <c r="E28" s="13"/>
    </row>
    <row r="29" spans="1:5" s="14" customFormat="1" ht="5.0999999999999996" customHeight="1" thickBot="1" x14ac:dyDescent="0.3">
      <c r="A29" s="3"/>
      <c r="B29" s="257"/>
      <c r="C29" s="257"/>
      <c r="D29" s="3"/>
      <c r="E29" s="3"/>
    </row>
    <row r="30" spans="1:5" s="14" customFormat="1" ht="18" customHeight="1" x14ac:dyDescent="0.25">
      <c r="A30" s="139" t="s">
        <v>394</v>
      </c>
      <c r="B30" s="259"/>
      <c r="C30" s="259"/>
      <c r="D30" s="20"/>
      <c r="E30" s="21"/>
    </row>
    <row r="31" spans="1:5" s="14" customFormat="1" ht="5.0999999999999996" customHeight="1" x14ac:dyDescent="0.25">
      <c r="A31" s="12"/>
      <c r="B31" s="257"/>
      <c r="C31" s="257"/>
      <c r="D31" s="3"/>
      <c r="E31" s="13"/>
    </row>
    <row r="32" spans="1:5" ht="15" customHeight="1" x14ac:dyDescent="0.25">
      <c r="A32" s="12"/>
      <c r="B32" s="258" t="s">
        <v>235</v>
      </c>
      <c r="C32" s="256" t="s">
        <v>128</v>
      </c>
      <c r="D32" s="3"/>
      <c r="E32" s="13"/>
    </row>
    <row r="33" spans="1:6" ht="15" customHeight="1" x14ac:dyDescent="0.25">
      <c r="A33" s="12"/>
      <c r="B33" s="258" t="s">
        <v>293</v>
      </c>
      <c r="C33" s="227" t="s">
        <v>121</v>
      </c>
      <c r="D33" s="3"/>
      <c r="E33" s="13"/>
    </row>
    <row r="34" spans="1:6" ht="48" customHeight="1" x14ac:dyDescent="0.25">
      <c r="A34" s="12"/>
      <c r="B34" s="580" t="s">
        <v>355</v>
      </c>
      <c r="C34" s="580"/>
      <c r="D34" s="3"/>
      <c r="E34" s="13"/>
    </row>
    <row r="35" spans="1:6" ht="5.0999999999999996" customHeight="1" x14ac:dyDescent="0.25">
      <c r="A35" s="12"/>
      <c r="B35" s="15"/>
      <c r="C35" s="16"/>
      <c r="D35" s="3"/>
      <c r="E35" s="13"/>
    </row>
    <row r="36" spans="1:6" ht="15" customHeight="1" x14ac:dyDescent="0.25">
      <c r="A36" s="12"/>
      <c r="B36" s="258" t="s">
        <v>329</v>
      </c>
      <c r="C36" s="256" t="s">
        <v>128</v>
      </c>
      <c r="D36" s="3"/>
      <c r="E36" s="13"/>
    </row>
    <row r="37" spans="1:6" ht="15" customHeight="1" x14ac:dyDescent="0.25">
      <c r="A37" s="12"/>
      <c r="B37" s="258" t="s">
        <v>328</v>
      </c>
      <c r="C37" s="18" t="s">
        <v>121</v>
      </c>
      <c r="D37" s="3"/>
      <c r="E37" s="13"/>
    </row>
    <row r="38" spans="1:6" ht="15" customHeight="1" x14ac:dyDescent="0.25">
      <c r="A38" s="12"/>
      <c r="B38" s="15"/>
      <c r="C38" s="256" t="s">
        <v>128</v>
      </c>
      <c r="D38" s="3"/>
      <c r="E38" s="13"/>
    </row>
    <row r="39" spans="1:6" ht="15" customHeight="1" x14ac:dyDescent="0.25">
      <c r="A39" s="12"/>
      <c r="B39" s="258" t="s">
        <v>236</v>
      </c>
      <c r="C39" s="18" t="s">
        <v>114</v>
      </c>
      <c r="D39" s="3"/>
      <c r="E39" s="13"/>
    </row>
    <row r="40" spans="1:6" ht="12" customHeight="1" x14ac:dyDescent="0.25">
      <c r="A40" s="12"/>
      <c r="B40" s="248" t="s">
        <v>294</v>
      </c>
      <c r="C40" s="225"/>
      <c r="D40" s="248"/>
      <c r="E40" s="226"/>
    </row>
    <row r="41" spans="1:6" ht="45" customHeight="1" x14ac:dyDescent="0.25">
      <c r="A41" s="12"/>
      <c r="B41" s="587"/>
      <c r="C41" s="588"/>
      <c r="D41" s="3"/>
      <c r="E41" s="13"/>
    </row>
    <row r="42" spans="1:6" ht="5.0999999999999996" customHeight="1" x14ac:dyDescent="0.25">
      <c r="A42" s="12"/>
      <c r="B42" s="15"/>
      <c r="C42" s="16"/>
      <c r="D42" s="3"/>
      <c r="E42" s="13"/>
    </row>
    <row r="43" spans="1:6" ht="12" customHeight="1" x14ac:dyDescent="0.25">
      <c r="A43" s="12"/>
      <c r="B43" s="15"/>
      <c r="C43" s="256" t="s">
        <v>128</v>
      </c>
      <c r="D43" s="3"/>
      <c r="E43" s="13"/>
    </row>
    <row r="44" spans="1:6" ht="15" customHeight="1" x14ac:dyDescent="0.25">
      <c r="A44" s="12"/>
      <c r="B44" s="258" t="s">
        <v>237</v>
      </c>
      <c r="C44" s="18" t="s">
        <v>121</v>
      </c>
      <c r="D44" s="3"/>
      <c r="E44" s="13"/>
    </row>
    <row r="45" spans="1:6" ht="12" customHeight="1" x14ac:dyDescent="0.25">
      <c r="A45" s="12"/>
      <c r="B45" s="248" t="s">
        <v>294</v>
      </c>
      <c r="C45" s="223"/>
      <c r="D45" s="249"/>
      <c r="E45" s="224"/>
      <c r="F45" s="220"/>
    </row>
    <row r="46" spans="1:6" ht="51.9" customHeight="1" x14ac:dyDescent="0.25">
      <c r="A46" s="12"/>
      <c r="B46" s="587"/>
      <c r="C46" s="588"/>
      <c r="D46" s="3"/>
      <c r="E46" s="13"/>
    </row>
    <row r="47" spans="1:6" ht="5.0999999999999996" customHeight="1" x14ac:dyDescent="0.25">
      <c r="A47" s="12"/>
      <c r="B47" s="275"/>
      <c r="C47" s="275"/>
      <c r="D47" s="3"/>
      <c r="E47" s="13"/>
    </row>
    <row r="48" spans="1:6" ht="15" customHeight="1" x14ac:dyDescent="0.25">
      <c r="A48" s="12"/>
      <c r="B48" s="277" t="s">
        <v>395</v>
      </c>
      <c r="C48" s="278">
        <f>MAX(Tendine!B18,Tendine!B19,Tendine!B20)</f>
        <v>0.8</v>
      </c>
      <c r="D48" s="3"/>
      <c r="E48" s="13"/>
    </row>
    <row r="49" spans="1:5" ht="15" customHeight="1" x14ac:dyDescent="0.25">
      <c r="A49" s="12"/>
      <c r="B49" s="584" t="str">
        <f>+IF(AND(C48=80%,C39="NO"),"Al più tardi in sede di rendicontazione occorrerà produrre la documentazione che attesti la qualifica di Opera Difficile, pena riduzione del contributo concesso", "")</f>
        <v/>
      </c>
      <c r="C49" s="584"/>
      <c r="D49" s="3"/>
      <c r="E49" s="13"/>
    </row>
    <row r="50" spans="1:5" ht="15" customHeight="1" x14ac:dyDescent="0.25">
      <c r="A50" s="12"/>
      <c r="B50" s="584"/>
      <c r="C50" s="584"/>
      <c r="D50" s="3"/>
      <c r="E50" s="13"/>
    </row>
    <row r="51" spans="1:5" ht="5.0999999999999996" customHeight="1" thickBot="1" x14ac:dyDescent="0.3">
      <c r="A51" s="22"/>
      <c r="B51" s="23"/>
      <c r="C51" s="23"/>
      <c r="D51" s="23"/>
      <c r="E51" s="24"/>
    </row>
  </sheetData>
  <sheetProtection algorithmName="SHA-512" hashValue="FJVgCFtiRBaC7kikA8NYg/e7oEUQ1uomx2xC7skTI+b/1ByNgyhC7Zx7UkdFqy+kAOLOekzuuziAl/POQNDhug==" saltValue="LrqTp4MfEduoHtSj3A4qTg==" spinCount="100000" sheet="1" objects="1" scenarios="1"/>
  <mergeCells count="12">
    <mergeCell ref="A1:E1"/>
    <mergeCell ref="A2:E2"/>
    <mergeCell ref="B10:C10"/>
    <mergeCell ref="B25:C25"/>
    <mergeCell ref="A5:B5"/>
    <mergeCell ref="B34:C34"/>
    <mergeCell ref="A3:E3"/>
    <mergeCell ref="B49:C50"/>
    <mergeCell ref="B28:C28"/>
    <mergeCell ref="B46:C46"/>
    <mergeCell ref="B41:C41"/>
    <mergeCell ref="B14:C1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&amp;LCine Lazio International 1° edizione 2026&amp;CDocumento Dati e Calcoli Opera&amp;R&amp;A</oddHeader>
    <oddFooter>&amp;R&amp;P di &amp;N</oddFooter>
  </headerFooter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Tendine!$B$1:$B$2</xm:f>
          </x14:formula1>
          <xm:sqref>C20</xm:sqref>
        </x14:dataValidation>
        <x14:dataValidation type="list" allowBlank="1" showInputMessage="1" showErrorMessage="1" xr:uid="{00000000-0002-0000-0000-000001000000}">
          <x14:formula1>
            <xm:f>Tendine!$D$1:$D$3</xm:f>
          </x14:formula1>
          <xm:sqref>C22</xm:sqref>
        </x14:dataValidation>
        <x14:dataValidation type="list" allowBlank="1" showInputMessage="1" showErrorMessage="1" xr:uid="{00000000-0002-0000-0000-000002000000}">
          <x14:formula1>
            <xm:f>Tendine!$A$1:$A$2</xm:f>
          </x14:formula1>
          <xm:sqref>C39 C44 C37 C33</xm:sqref>
        </x14:dataValidation>
        <x14:dataValidation type="list" allowBlank="1" showInputMessage="1" showErrorMessage="1" xr:uid="{00000000-0002-0000-0000-000003000000}">
          <x14:formula1>
            <xm:f>Tendine!$B$5:$B$7</xm:f>
          </x14:formula1>
          <xm:sqref>C9 C11</xm:sqref>
        </x14:dataValidation>
        <x14:dataValidation type="list" allowBlank="1" showInputMessage="1" showErrorMessage="1" xr:uid="{00000000-0002-0000-0000-000004000000}">
          <x14:formula1>
            <xm:f>Tendine!$E$1:$E$2</xm:f>
          </x14:formula1>
          <xm:sqref>C24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"/>
  <sheetViews>
    <sheetView workbookViewId="0">
      <selection activeCell="C21" sqref="C21"/>
    </sheetView>
  </sheetViews>
  <sheetFormatPr defaultColWidth="8.5546875" defaultRowHeight="14.4" x14ac:dyDescent="0.3"/>
  <cols>
    <col min="1" max="1" width="8.5546875" style="1"/>
    <col min="2" max="2" width="27.44140625" style="1" customWidth="1"/>
    <col min="3" max="3" width="28.5546875" style="1" customWidth="1"/>
    <col min="4" max="5" width="24.44140625" style="1" customWidth="1"/>
    <col min="6" max="6" width="13.44140625" style="1" customWidth="1"/>
    <col min="7" max="7" width="19.5546875" style="1" customWidth="1"/>
    <col min="8" max="8" width="27.5546875" style="1" customWidth="1"/>
    <col min="9" max="9" width="37" style="1" customWidth="1"/>
    <col min="10" max="10" width="23.5546875" style="1" customWidth="1"/>
    <col min="11" max="16384" width="8.5546875" style="1"/>
  </cols>
  <sheetData>
    <row r="1" spans="1:10" ht="28.8" x14ac:dyDescent="0.3">
      <c r="A1" s="1" t="s">
        <v>114</v>
      </c>
      <c r="B1" s="1" t="s">
        <v>126</v>
      </c>
      <c r="C1" s="1" t="s">
        <v>132</v>
      </c>
      <c r="D1" s="1" t="s">
        <v>123</v>
      </c>
      <c r="E1" s="1" t="s">
        <v>296</v>
      </c>
      <c r="F1" s="1" t="s">
        <v>130</v>
      </c>
      <c r="G1" s="1" t="s">
        <v>209</v>
      </c>
      <c r="H1" s="1" t="s">
        <v>312</v>
      </c>
      <c r="I1" s="2" t="s">
        <v>197</v>
      </c>
      <c r="J1" s="1" t="s">
        <v>284</v>
      </c>
    </row>
    <row r="2" spans="1:10" ht="57.6" x14ac:dyDescent="0.3">
      <c r="A2" s="1" t="s">
        <v>121</v>
      </c>
      <c r="B2" s="1" t="s">
        <v>286</v>
      </c>
      <c r="C2" s="1" t="s">
        <v>133</v>
      </c>
      <c r="D2" s="1" t="s">
        <v>125</v>
      </c>
      <c r="E2" s="1" t="s">
        <v>297</v>
      </c>
      <c r="F2" s="1" t="s">
        <v>183</v>
      </c>
      <c r="G2" s="1" t="s">
        <v>142</v>
      </c>
      <c r="H2" s="1" t="s">
        <v>302</v>
      </c>
      <c r="I2" s="2" t="s">
        <v>198</v>
      </c>
      <c r="J2" s="1" t="s">
        <v>282</v>
      </c>
    </row>
    <row r="3" spans="1:10" ht="28.8" x14ac:dyDescent="0.3">
      <c r="C3" s="1" t="s">
        <v>134</v>
      </c>
      <c r="D3" s="1" t="s">
        <v>124</v>
      </c>
      <c r="G3" s="1" t="s">
        <v>143</v>
      </c>
      <c r="H3" s="1" t="s">
        <v>303</v>
      </c>
      <c r="I3" s="2" t="s">
        <v>199</v>
      </c>
      <c r="J3" s="1" t="s">
        <v>283</v>
      </c>
    </row>
    <row r="4" spans="1:10" ht="15" x14ac:dyDescent="0.3">
      <c r="H4" s="1" t="s">
        <v>308</v>
      </c>
      <c r="I4" s="2" t="s">
        <v>200</v>
      </c>
    </row>
    <row r="5" spans="1:10" ht="15" x14ac:dyDescent="0.3">
      <c r="B5" s="1" t="s">
        <v>227</v>
      </c>
      <c r="I5" s="2" t="s">
        <v>201</v>
      </c>
    </row>
    <row r="6" spans="1:10" ht="15" x14ac:dyDescent="0.3">
      <c r="B6" s="1" t="s">
        <v>228</v>
      </c>
      <c r="I6" s="2" t="s">
        <v>204</v>
      </c>
    </row>
    <row r="7" spans="1:10" ht="28.8" x14ac:dyDescent="0.3">
      <c r="B7" s="1" t="s">
        <v>287</v>
      </c>
      <c r="I7" s="2" t="s">
        <v>202</v>
      </c>
    </row>
    <row r="8" spans="1:10" ht="15" x14ac:dyDescent="0.3">
      <c r="I8" s="2" t="s">
        <v>205</v>
      </c>
    </row>
    <row r="9" spans="1:10" s="221" customFormat="1" ht="15" customHeight="1" x14ac:dyDescent="0.3">
      <c r="B9" s="759" t="s">
        <v>323</v>
      </c>
      <c r="C9" s="759"/>
      <c r="D9" s="228" t="str">
        <f>+IF(AND('Dati generali'!C22="Documentario",'Dati generali'!C18&gt;=400000),"SI","NO")</f>
        <v>NO</v>
      </c>
      <c r="E9" s="228"/>
      <c r="I9" s="222" t="s">
        <v>203</v>
      </c>
    </row>
    <row r="10" spans="1:10" s="221" customFormat="1" ht="15" customHeight="1" x14ac:dyDescent="0.25">
      <c r="B10" s="759" t="s">
        <v>324</v>
      </c>
      <c r="C10" s="759"/>
      <c r="D10" s="228" t="str">
        <f>+IF(AND('Dati generali'!C20="Opera Cinematografica",'Dati generali'!C18&gt;=2500000),"SI","NO")</f>
        <v>NO</v>
      </c>
      <c r="E10" s="229"/>
    </row>
    <row r="11" spans="1:10" s="221" customFormat="1" ht="15" customHeight="1" x14ac:dyDescent="0.25">
      <c r="B11" s="759" t="s">
        <v>325</v>
      </c>
      <c r="C11" s="759"/>
      <c r="D11" s="228" t="str">
        <f>+IF(AND('Dati generali'!C20="Opera TV/WEB",'Dati generali'!C18&gt;=1250000),"SI","NO")</f>
        <v>NO</v>
      </c>
      <c r="E11" s="229"/>
    </row>
    <row r="12" spans="1:10" s="221" customFormat="1" ht="15" customHeight="1" x14ac:dyDescent="0.25">
      <c r="B12" s="759" t="s">
        <v>327</v>
      </c>
      <c r="C12" s="759"/>
      <c r="D12" s="228" t="str">
        <f>+IF('Dati generali'!C20="Opera Cinematografica",+IF(AND(OR('Dati generali'!C24="Opera Prima o Seconda", 'Dati generali'!C24="Opera di Giovani Autori"),'Dati generali'!C18&gt;=1250000),"SI","NO"),"NO")</f>
        <v>NO</v>
      </c>
      <c r="E12" s="229"/>
    </row>
    <row r="13" spans="1:10" s="221" customFormat="1" ht="15" customHeight="1" x14ac:dyDescent="0.3">
      <c r="B13" s="760" t="s">
        <v>326</v>
      </c>
      <c r="C13" s="760"/>
      <c r="D13" s="757" t="s">
        <v>322</v>
      </c>
      <c r="E13" s="757"/>
      <c r="F13" s="757"/>
      <c r="G13" s="757"/>
      <c r="H13" s="757"/>
    </row>
    <row r="14" spans="1:10" x14ac:dyDescent="0.3">
      <c r="D14" s="757"/>
      <c r="E14" s="757"/>
      <c r="F14" s="757"/>
      <c r="G14" s="757"/>
      <c r="H14" s="757"/>
    </row>
    <row r="15" spans="1:10" x14ac:dyDescent="0.3">
      <c r="D15" s="757"/>
      <c r="E15" s="757"/>
      <c r="F15" s="757"/>
      <c r="G15" s="757"/>
      <c r="H15" s="757"/>
    </row>
    <row r="16" spans="1:10" x14ac:dyDescent="0.3">
      <c r="D16" s="757"/>
      <c r="E16" s="757"/>
      <c r="F16" s="757"/>
      <c r="G16" s="757"/>
      <c r="H16" s="757"/>
    </row>
    <row r="17" spans="2:3" ht="29.1" customHeight="1" x14ac:dyDescent="0.3">
      <c r="B17" s="758" t="s">
        <v>360</v>
      </c>
      <c r="C17" s="758"/>
    </row>
    <row r="18" spans="2:3" x14ac:dyDescent="0.3">
      <c r="B18" s="276">
        <f>+IF('Dati generali'!C37="SI",100%,50%)</f>
        <v>0.5</v>
      </c>
      <c r="C18" s="1" t="s">
        <v>361</v>
      </c>
    </row>
    <row r="19" spans="2:3" x14ac:dyDescent="0.3">
      <c r="B19" s="276">
        <f>+IF(OR('Dati generali'!C39="SI",'Dati generali'!C44="SI"),80%,50%)</f>
        <v>0.8</v>
      </c>
      <c r="C19" s="1" t="s">
        <v>362</v>
      </c>
    </row>
    <row r="20" spans="2:3" x14ac:dyDescent="0.3">
      <c r="B20" s="276">
        <f>+IF('Dati generali'!C33="SI",60%,50%)</f>
        <v>0.5</v>
      </c>
      <c r="C20" s="1" t="s">
        <v>363</v>
      </c>
    </row>
  </sheetData>
  <mergeCells count="7">
    <mergeCell ref="D13:H16"/>
    <mergeCell ref="B17:C17"/>
    <mergeCell ref="B9:C9"/>
    <mergeCell ref="B10:C10"/>
    <mergeCell ref="B11:C11"/>
    <mergeCell ref="B12:C12"/>
    <mergeCell ref="B13:C13"/>
  </mergeCells>
  <phoneticPr fontId="20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7"/>
  <sheetViews>
    <sheetView topLeftCell="A5" zoomScale="120" zoomScaleNormal="120" zoomScaleSheetLayoutView="100" workbookViewId="0">
      <selection activeCell="T12" sqref="T12"/>
    </sheetView>
  </sheetViews>
  <sheetFormatPr defaultColWidth="9.109375" defaultRowHeight="13.2" x14ac:dyDescent="0.25"/>
  <cols>
    <col min="1" max="1" width="2.109375" style="4" customWidth="1"/>
    <col min="2" max="2" width="21.5546875" style="4" customWidth="1"/>
    <col min="3" max="3" width="15.5546875" style="4" customWidth="1"/>
    <col min="4" max="7" width="15.44140625" style="4" customWidth="1"/>
    <col min="8" max="8" width="2.109375" style="4" customWidth="1"/>
    <col min="9" max="9" width="12.6640625" style="4" customWidth="1"/>
    <col min="10" max="11" width="16.109375" style="4" customWidth="1"/>
    <col min="12" max="12" width="15.33203125" style="4" customWidth="1"/>
    <col min="13" max="13" width="14.6640625" style="4" customWidth="1"/>
    <col min="14" max="15" width="13.5546875" style="4" customWidth="1"/>
    <col min="16" max="16384" width="9.109375" style="4"/>
  </cols>
  <sheetData>
    <row r="1" spans="1:13" s="169" customFormat="1" ht="18" customHeight="1" x14ac:dyDescent="0.3">
      <c r="A1" s="590" t="s">
        <v>230</v>
      </c>
      <c r="B1" s="591"/>
      <c r="C1" s="591"/>
      <c r="D1" s="591"/>
      <c r="E1" s="591"/>
      <c r="F1" s="591"/>
      <c r="G1" s="591"/>
      <c r="H1" s="592"/>
    </row>
    <row r="2" spans="1:13" s="169" customFormat="1" ht="18" customHeight="1" x14ac:dyDescent="0.3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05" t="s">
        <v>429</v>
      </c>
      <c r="J2" s="606"/>
      <c r="K2" s="606"/>
      <c r="L2" s="606"/>
      <c r="M2" s="607"/>
    </row>
    <row r="3" spans="1:13" s="169" customFormat="1" ht="18" customHeight="1" thickBot="1" x14ac:dyDescent="0.35">
      <c r="A3" s="623" t="s">
        <v>232</v>
      </c>
      <c r="B3" s="624"/>
      <c r="C3" s="624"/>
      <c r="D3" s="624"/>
      <c r="E3" s="624"/>
      <c r="F3" s="624"/>
      <c r="G3" s="624"/>
      <c r="H3" s="625"/>
      <c r="I3" s="397"/>
      <c r="J3" s="599" t="s">
        <v>421</v>
      </c>
      <c r="K3" s="600"/>
      <c r="L3" s="601"/>
      <c r="M3" s="412" t="s">
        <v>422</v>
      </c>
    </row>
    <row r="4" spans="1:13" ht="18" customHeight="1" x14ac:dyDescent="0.25">
      <c r="A4" s="628" t="s">
        <v>156</v>
      </c>
      <c r="B4" s="629"/>
      <c r="C4" s="629"/>
      <c r="D4" s="629"/>
      <c r="E4" s="629"/>
      <c r="F4" s="629"/>
      <c r="G4" s="629"/>
      <c r="H4" s="630"/>
      <c r="I4" s="295"/>
      <c r="J4" s="602"/>
      <c r="K4" s="603"/>
      <c r="L4" s="604"/>
      <c r="M4" s="398" t="s">
        <v>423</v>
      </c>
    </row>
    <row r="5" spans="1:13" ht="28.5" customHeight="1" x14ac:dyDescent="0.25">
      <c r="A5" s="12"/>
      <c r="B5" s="626" t="s">
        <v>161</v>
      </c>
      <c r="C5" s="627"/>
      <c r="D5" s="34" t="s">
        <v>154</v>
      </c>
      <c r="E5" s="35" t="s">
        <v>129</v>
      </c>
      <c r="F5" s="36" t="s">
        <v>155</v>
      </c>
      <c r="G5" s="37" t="s">
        <v>240</v>
      </c>
      <c r="H5" s="13"/>
      <c r="I5" s="399" t="s">
        <v>239</v>
      </c>
      <c r="J5" s="400" t="s">
        <v>426</v>
      </c>
      <c r="K5" s="401" t="s">
        <v>428</v>
      </c>
      <c r="L5" s="401" t="s">
        <v>425</v>
      </c>
      <c r="M5" s="402" t="s">
        <v>424</v>
      </c>
    </row>
    <row r="6" spans="1:13" s="169" customFormat="1" ht="15" customHeight="1" x14ac:dyDescent="0.3">
      <c r="A6" s="426"/>
      <c r="B6" s="639" t="s">
        <v>331</v>
      </c>
      <c r="C6" s="640"/>
      <c r="D6" s="427">
        <v>0</v>
      </c>
      <c r="E6" s="428">
        <f>+D6*'Dati generali'!$C$18</f>
        <v>0</v>
      </c>
      <c r="F6" s="429">
        <f>+E6-G6</f>
        <v>0</v>
      </c>
      <c r="G6" s="430">
        <f>+'Costo C. di Produzione'!E71</f>
        <v>0</v>
      </c>
      <c r="H6" s="431"/>
      <c r="I6" s="403" t="str">
        <f>+IF(D6&gt;=10%,"SI","NO")</f>
        <v>NO</v>
      </c>
      <c r="J6" s="132">
        <f>+IF(I6="SI",+G29,0)</f>
        <v>0</v>
      </c>
      <c r="K6" s="404">
        <f>+IF(I6="SI",+'Coperture finanziarie'!D$26,0)</f>
        <v>0</v>
      </c>
      <c r="L6" s="404">
        <f>+IF(I6="SI",+G32,0)</f>
        <v>0</v>
      </c>
      <c r="M6" s="129">
        <f>+IF(I6="NO",+E6,0)</f>
        <v>0</v>
      </c>
    </row>
    <row r="7" spans="1:13" s="169" customFormat="1" ht="15" customHeight="1" x14ac:dyDescent="0.3">
      <c r="A7" s="426"/>
      <c r="B7" s="614" t="s">
        <v>330</v>
      </c>
      <c r="C7" s="641"/>
      <c r="D7" s="427">
        <v>0</v>
      </c>
      <c r="E7" s="428">
        <f>+D7*'Dati generali'!$C$18</f>
        <v>0</v>
      </c>
      <c r="F7" s="429">
        <f>+E7-G7</f>
        <v>0</v>
      </c>
      <c r="G7" s="430">
        <f>+'Costo C. di Produzione'!F71</f>
        <v>0</v>
      </c>
      <c r="H7" s="431"/>
      <c r="I7" s="403" t="str">
        <f t="shared" ref="I7:I9" si="0">+IF(D7&gt;=10%,"SI","NO")</f>
        <v>NO</v>
      </c>
      <c r="J7" s="132">
        <f>+IF(I7="SI",+G40,0)</f>
        <v>0</v>
      </c>
      <c r="K7" s="404">
        <f>+IF(I7="SI",+'Coperture finanziarie'!E$26,0)</f>
        <v>0</v>
      </c>
      <c r="L7" s="404">
        <f>+IF(I7="SI",+G43,0)</f>
        <v>0</v>
      </c>
      <c r="M7" s="132">
        <f>+IF(I7="NO",+E7,0)</f>
        <v>0</v>
      </c>
    </row>
    <row r="8" spans="1:13" s="169" customFormat="1" ht="15" customHeight="1" x14ac:dyDescent="0.3">
      <c r="A8" s="426"/>
      <c r="B8" s="614" t="s">
        <v>332</v>
      </c>
      <c r="C8" s="641"/>
      <c r="D8" s="427">
        <v>0</v>
      </c>
      <c r="E8" s="428">
        <f>+D8*'Dati generali'!$C$18</f>
        <v>0</v>
      </c>
      <c r="F8" s="429">
        <f>+E8-G8</f>
        <v>0</v>
      </c>
      <c r="G8" s="430">
        <f>+'Costo C. di Produzione'!G71</f>
        <v>0</v>
      </c>
      <c r="H8" s="431"/>
      <c r="I8" s="403" t="str">
        <f t="shared" si="0"/>
        <v>NO</v>
      </c>
      <c r="J8" s="132">
        <f>+IF(I8="SI",+G51,0)</f>
        <v>0</v>
      </c>
      <c r="K8" s="404">
        <f>+IF(I8="SI",+'Coperture finanziarie'!F$26,0)</f>
        <v>0</v>
      </c>
      <c r="L8" s="404">
        <f>+IF(I8="SI",+G54,0)</f>
        <v>0</v>
      </c>
      <c r="M8" s="132">
        <f>+IF(I8="NO",+E8,0)</f>
        <v>0</v>
      </c>
    </row>
    <row r="9" spans="1:13" s="169" customFormat="1" ht="15" customHeight="1" x14ac:dyDescent="0.3">
      <c r="A9" s="426"/>
      <c r="B9" s="642" t="s">
        <v>335</v>
      </c>
      <c r="C9" s="643"/>
      <c r="D9" s="427">
        <v>0</v>
      </c>
      <c r="E9" s="428">
        <f>+D9*'Dati generali'!$C$18</f>
        <v>0</v>
      </c>
      <c r="F9" s="429">
        <f>+E9-G9</f>
        <v>0</v>
      </c>
      <c r="G9" s="430">
        <f>+'Costo C. di Produzione'!H71</f>
        <v>0</v>
      </c>
      <c r="H9" s="431"/>
      <c r="I9" s="403" t="str">
        <f t="shared" si="0"/>
        <v>NO</v>
      </c>
      <c r="J9" s="406">
        <f>+IF(I9="SI",+G62,0)</f>
        <v>0</v>
      </c>
      <c r="K9" s="407">
        <f>+IF(I9="SI",+'Coperture finanziarie'!G$26,0)</f>
        <v>0</v>
      </c>
      <c r="L9" s="404">
        <f>+IF(I9="SI",+G65,0)</f>
        <v>0</v>
      </c>
      <c r="M9" s="406">
        <f>+IF(I9="NO",+E9,0)</f>
        <v>0</v>
      </c>
    </row>
    <row r="10" spans="1:13" s="169" customFormat="1" ht="15" customHeight="1" x14ac:dyDescent="0.3">
      <c r="A10" s="426"/>
      <c r="B10" s="616" t="s">
        <v>300</v>
      </c>
      <c r="C10" s="617"/>
      <c r="D10" s="432">
        <f>+SUM(D6:D9)</f>
        <v>0</v>
      </c>
      <c r="E10" s="433">
        <f>+SUM(E6:E9)</f>
        <v>0</v>
      </c>
      <c r="F10" s="434">
        <f>+SUM(F6:F9)</f>
        <v>0</v>
      </c>
      <c r="G10" s="435">
        <f>+SUM(G6:G9)</f>
        <v>0</v>
      </c>
      <c r="H10" s="431"/>
      <c r="I10" s="408"/>
      <c r="J10" s="133"/>
      <c r="K10" s="133"/>
      <c r="L10" s="133"/>
      <c r="M10" s="133"/>
    </row>
    <row r="11" spans="1:13" s="169" customFormat="1" ht="15" customHeight="1" x14ac:dyDescent="0.3">
      <c r="A11" s="426"/>
      <c r="B11" s="614" t="s">
        <v>333</v>
      </c>
      <c r="C11" s="615"/>
      <c r="D11" s="427">
        <v>0</v>
      </c>
      <c r="E11" s="428">
        <f>+D11*'Dati generali'!$C$18</f>
        <v>0</v>
      </c>
      <c r="F11" s="429">
        <f>+E11-G11</f>
        <v>0</v>
      </c>
      <c r="G11" s="430">
        <f>+'Costo C. di Produzione'!I71</f>
        <v>0</v>
      </c>
      <c r="H11" s="431"/>
      <c r="I11" s="95" t="str">
        <f>+IF(D11&lt;15%,"NO",+IF(E75="Coproduttore Indipendente","SI",+IF(E75="Altro Coproduttore","SI","NO")))</f>
        <v>NO</v>
      </c>
      <c r="J11" s="129">
        <f>+IF(I11="SI",+G79,0)</f>
        <v>0</v>
      </c>
      <c r="K11" s="409">
        <f>+IF(I11="SI",+'Coperture finanziarie'!H$26,0)</f>
        <v>0</v>
      </c>
      <c r="L11" s="409">
        <f>+IF(I11="SI",G82,0)</f>
        <v>0</v>
      </c>
      <c r="M11" s="129">
        <f>+IF(I11="NO",+E11,0)</f>
        <v>0</v>
      </c>
    </row>
    <row r="12" spans="1:13" s="169" customFormat="1" ht="15" customHeight="1" x14ac:dyDescent="0.3">
      <c r="A12" s="426"/>
      <c r="B12" s="614" t="s">
        <v>334</v>
      </c>
      <c r="C12" s="615"/>
      <c r="D12" s="427">
        <v>0</v>
      </c>
      <c r="E12" s="428">
        <f>+D12*'Dati generali'!$C$18</f>
        <v>0</v>
      </c>
      <c r="F12" s="429">
        <f>+E12-G12</f>
        <v>0</v>
      </c>
      <c r="G12" s="430">
        <f>+'Costo C. di Produzione'!J71</f>
        <v>0</v>
      </c>
      <c r="H12" s="431"/>
      <c r="I12" s="403" t="str">
        <f>+IF(D12&lt;15%,"NO",+IF(E91="Coproduttore Indipendente","SI",+IF(E91="Altro Coproduttore","SI","NO")))</f>
        <v>NO</v>
      </c>
      <c r="J12" s="132">
        <f>+IF(I12="SI",+G95,0)</f>
        <v>0</v>
      </c>
      <c r="K12" s="404">
        <f>+IF(I12="SI",+'Coperture finanziarie'!I$26,0)</f>
        <v>0</v>
      </c>
      <c r="L12" s="404">
        <f>+IF(I12="SI",G98,0)</f>
        <v>0</v>
      </c>
      <c r="M12" s="132">
        <f>+IF(I12="NO",+E12,0)</f>
        <v>0</v>
      </c>
    </row>
    <row r="13" spans="1:13" s="169" customFormat="1" ht="15" customHeight="1" x14ac:dyDescent="0.3">
      <c r="A13" s="426"/>
      <c r="B13" s="614" t="s">
        <v>336</v>
      </c>
      <c r="C13" s="615"/>
      <c r="D13" s="427">
        <v>0</v>
      </c>
      <c r="E13" s="428">
        <f>+D13*'Dati generali'!$C$18</f>
        <v>0</v>
      </c>
      <c r="F13" s="429">
        <f>+E13-G13</f>
        <v>0</v>
      </c>
      <c r="G13" s="430">
        <f>+'Costo C. di Produzione'!K76</f>
        <v>0</v>
      </c>
      <c r="H13" s="431"/>
      <c r="I13" s="403" t="str">
        <f>+IF(D13&lt;15%,"NO",+IF(E91="Coproduttore Indipendente","SI",+IF(E77="Altro Coproduttore","SI","NO")))</f>
        <v>NO</v>
      </c>
      <c r="J13" s="132">
        <f>+IF(I13="SI",+G111,0)</f>
        <v>0</v>
      </c>
      <c r="K13" s="404">
        <f>+IF(I13="SI",+'Coperture finanziarie'!J$26,0)</f>
        <v>0</v>
      </c>
      <c r="L13" s="404">
        <f>+IF(I13="SI",G114,0)</f>
        <v>0</v>
      </c>
      <c r="M13" s="132">
        <f>+IF(I13="NO",+E13,0)</f>
        <v>0</v>
      </c>
    </row>
    <row r="14" spans="1:13" s="169" customFormat="1" ht="15" customHeight="1" x14ac:dyDescent="0.3">
      <c r="A14" s="426"/>
      <c r="B14" s="614" t="s">
        <v>337</v>
      </c>
      <c r="C14" s="615"/>
      <c r="D14" s="427">
        <v>0</v>
      </c>
      <c r="E14" s="428">
        <f>+D14*'Dati generali'!$C$18</f>
        <v>0</v>
      </c>
      <c r="F14" s="429">
        <f>+E14-G14</f>
        <v>0</v>
      </c>
      <c r="G14" s="430">
        <f>+'Costo C. di Produzione'!L71</f>
        <v>0</v>
      </c>
      <c r="H14" s="431"/>
      <c r="I14" s="405" t="str">
        <f>+IF(D14&lt;15%,"NO",+IF(E123="Coproduttore Indipendente","SI",+IF(E123="Altro Coproduttore","SI","NO")))</f>
        <v>NO</v>
      </c>
      <c r="J14" s="406">
        <f>+IF(I14="SI",+G127,0)</f>
        <v>0</v>
      </c>
      <c r="K14" s="407">
        <f>+IF(I14="SI",+'Coperture finanziarie'!K$26,0)</f>
        <v>0</v>
      </c>
      <c r="L14" s="407">
        <f>+IF(I14="SI",G130,0)</f>
        <v>0</v>
      </c>
      <c r="M14" s="406">
        <f>+IF(I14="NO",+E14,0)</f>
        <v>0</v>
      </c>
    </row>
    <row r="15" spans="1:13" s="169" customFormat="1" ht="15" customHeight="1" x14ac:dyDescent="0.3">
      <c r="A15" s="426"/>
      <c r="B15" s="616" t="s">
        <v>307</v>
      </c>
      <c r="C15" s="617"/>
      <c r="D15" s="432">
        <f>+SUM(D11:D14)</f>
        <v>0</v>
      </c>
      <c r="E15" s="433">
        <f>+SUM(E11:E14)</f>
        <v>0</v>
      </c>
      <c r="F15" s="434">
        <f>+SUM(F11:F14)</f>
        <v>0</v>
      </c>
      <c r="G15" s="435">
        <f>+SUM(G11:G14)</f>
        <v>0</v>
      </c>
      <c r="H15" s="431"/>
      <c r="I15" s="408"/>
      <c r="J15" s="133"/>
      <c r="K15" s="133"/>
      <c r="L15" s="133"/>
      <c r="M15" s="133"/>
    </row>
    <row r="16" spans="1:13" s="440" customFormat="1" ht="15" customHeight="1" x14ac:dyDescent="0.3">
      <c r="A16" s="436"/>
      <c r="B16" s="611" t="s">
        <v>288</v>
      </c>
      <c r="C16" s="612"/>
      <c r="D16" s="437">
        <f>+D10+D15</f>
        <v>0</v>
      </c>
      <c r="E16" s="438">
        <f>+E10+E15</f>
        <v>0</v>
      </c>
      <c r="F16" s="439">
        <f>+F10+F15</f>
        <v>0</v>
      </c>
      <c r="G16" s="438">
        <f>+G10+G15</f>
        <v>0</v>
      </c>
      <c r="H16" s="425"/>
      <c r="I16" s="410"/>
      <c r="J16" s="133"/>
      <c r="K16" s="133"/>
      <c r="L16" s="133"/>
      <c r="M16" s="133"/>
    </row>
    <row r="17" spans="1:13" s="169" customFormat="1" ht="15" customHeight="1" x14ac:dyDescent="0.3">
      <c r="A17" s="426"/>
      <c r="B17" s="614" t="s">
        <v>338</v>
      </c>
      <c r="C17" s="615"/>
      <c r="D17" s="427">
        <v>0</v>
      </c>
      <c r="E17" s="428">
        <f>+D17*'Dati generali'!$C$18</f>
        <v>0</v>
      </c>
      <c r="F17" s="429">
        <f>+E17-G17</f>
        <v>0</v>
      </c>
      <c r="G17" s="430">
        <f>+'Costo C. di Produzione'!N71</f>
        <v>0</v>
      </c>
      <c r="H17" s="431"/>
      <c r="I17" s="95" t="str">
        <f>+IF(D17&lt;10%,"NO","SI")</f>
        <v>NO</v>
      </c>
      <c r="J17" s="129">
        <f>+IF(I17="SI",+G144,0)</f>
        <v>0</v>
      </c>
      <c r="K17" s="409">
        <f>+IF(I17="SI",+'Coperture finanziarie'!M$26,0)</f>
        <v>0</v>
      </c>
      <c r="L17" s="409">
        <f>+IF(I17="SI",G147,0)</f>
        <v>0</v>
      </c>
      <c r="M17" s="129">
        <f>+IF(I17="NO",+E17,0)</f>
        <v>0</v>
      </c>
    </row>
    <row r="18" spans="1:13" s="169" customFormat="1" ht="15" customHeight="1" x14ac:dyDescent="0.3">
      <c r="A18" s="426"/>
      <c r="B18" s="614" t="s">
        <v>339</v>
      </c>
      <c r="C18" s="615"/>
      <c r="D18" s="427">
        <v>0</v>
      </c>
      <c r="E18" s="428">
        <f>+D18*'Dati generali'!$C$18</f>
        <v>0</v>
      </c>
      <c r="F18" s="429">
        <f>+E18-G18</f>
        <v>0</v>
      </c>
      <c r="G18" s="430">
        <f>+'Costo C. di Produzione'!O71</f>
        <v>0</v>
      </c>
      <c r="H18" s="431"/>
      <c r="I18" s="403" t="str">
        <f>+IF(D18&lt;10%,"NO","SI")</f>
        <v>NO</v>
      </c>
      <c r="J18" s="132">
        <f>+IF(I18="SI",+G159,0)</f>
        <v>0</v>
      </c>
      <c r="K18" s="404">
        <f>+IF(I18="SI",+'Coperture finanziarie'!N$26,0)</f>
        <v>0</v>
      </c>
      <c r="L18" s="404">
        <f>+IF(I18="SI",G162,0)</f>
        <v>0</v>
      </c>
      <c r="M18" s="132">
        <f>+IF(I18="NO",+E18,0)</f>
        <v>0</v>
      </c>
    </row>
    <row r="19" spans="1:13" s="169" customFormat="1" ht="15" customHeight="1" x14ac:dyDescent="0.3">
      <c r="A19" s="426"/>
      <c r="B19" s="614" t="s">
        <v>340</v>
      </c>
      <c r="C19" s="615"/>
      <c r="D19" s="427">
        <v>0</v>
      </c>
      <c r="E19" s="428">
        <f>+D19*'Dati generali'!$C$18</f>
        <v>0</v>
      </c>
      <c r="F19" s="429">
        <f>+E19-G19</f>
        <v>0</v>
      </c>
      <c r="G19" s="430">
        <f>+'Costo C. di Produzione'!P71</f>
        <v>0</v>
      </c>
      <c r="H19" s="431"/>
      <c r="I19" s="403" t="str">
        <f>+IF(D19&lt;10%,"NO","SI")</f>
        <v>NO</v>
      </c>
      <c r="J19" s="132">
        <f>+IF(I19="SI",+G174,0)</f>
        <v>0</v>
      </c>
      <c r="K19" s="404">
        <f>+IF(I19="SI",+'Coperture finanziarie'!O$26,0)</f>
        <v>0</v>
      </c>
      <c r="L19" s="404">
        <f>+IF(I19="SI",G177,0)</f>
        <v>0</v>
      </c>
      <c r="M19" s="132">
        <f>+IF(I19="NO",+E19,0)</f>
        <v>0</v>
      </c>
    </row>
    <row r="20" spans="1:13" s="169" customFormat="1" ht="15" customHeight="1" x14ac:dyDescent="0.3">
      <c r="A20" s="426"/>
      <c r="B20" s="614" t="s">
        <v>341</v>
      </c>
      <c r="C20" s="615"/>
      <c r="D20" s="427">
        <v>0</v>
      </c>
      <c r="E20" s="428">
        <f>+D20*'Dati generali'!$C$18</f>
        <v>0</v>
      </c>
      <c r="F20" s="429">
        <f>+E20-G20</f>
        <v>0</v>
      </c>
      <c r="G20" s="430">
        <f>+'Costo C. di Produzione'!Q71</f>
        <v>0</v>
      </c>
      <c r="H20" s="431"/>
      <c r="I20" s="405" t="str">
        <f>+IF(D20&lt;10%,"NO","SI")</f>
        <v>NO</v>
      </c>
      <c r="J20" s="406">
        <f>+IF(I20="SI",+G189,0)</f>
        <v>0</v>
      </c>
      <c r="K20" s="407">
        <f>+IF(I20="SI",+'Coperture finanziarie'!P$26,0)</f>
        <v>0</v>
      </c>
      <c r="L20" s="407">
        <f>+IF(I20="SI",G192,0)</f>
        <v>0</v>
      </c>
      <c r="M20" s="406">
        <f>+IF(I20="NO",+E20,0)</f>
        <v>0</v>
      </c>
    </row>
    <row r="21" spans="1:13" s="440" customFormat="1" ht="15" customHeight="1" x14ac:dyDescent="0.3">
      <c r="A21" s="436"/>
      <c r="B21" s="611" t="s">
        <v>159</v>
      </c>
      <c r="C21" s="612"/>
      <c r="D21" s="441">
        <f>+SUM(D17:D20)</f>
        <v>0</v>
      </c>
      <c r="E21" s="442">
        <f>+SUM(E17:E20)</f>
        <v>0</v>
      </c>
      <c r="F21" s="443">
        <f>+SUM(F17:F20)</f>
        <v>0</v>
      </c>
      <c r="G21" s="438">
        <f>+SUM(G17:G20)</f>
        <v>0</v>
      </c>
      <c r="H21" s="444"/>
      <c r="I21" s="410"/>
      <c r="J21" s="445"/>
      <c r="K21" s="445"/>
      <c r="L21" s="445"/>
      <c r="M21" s="445"/>
    </row>
    <row r="22" spans="1:13" s="440" customFormat="1" ht="15" customHeight="1" x14ac:dyDescent="0.3">
      <c r="A22" s="436"/>
      <c r="B22" s="611" t="s">
        <v>160</v>
      </c>
      <c r="C22" s="612"/>
      <c r="D22" s="441">
        <f>+D16+D21</f>
        <v>0</v>
      </c>
      <c r="E22" s="442">
        <f>+E16+E21</f>
        <v>0</v>
      </c>
      <c r="F22" s="443">
        <f>+F16+F21</f>
        <v>0</v>
      </c>
      <c r="G22" s="438">
        <f>+G16+G21</f>
        <v>0</v>
      </c>
      <c r="H22" s="444"/>
      <c r="I22" s="182" t="s">
        <v>91</v>
      </c>
      <c r="J22" s="411">
        <f>+SUM(J6:J20)</f>
        <v>0</v>
      </c>
      <c r="K22" s="411">
        <f>+SUM(K6:K20)</f>
        <v>0</v>
      </c>
      <c r="L22" s="445"/>
      <c r="M22" s="411">
        <f>+SUM(M6:M20)</f>
        <v>0</v>
      </c>
    </row>
    <row r="23" spans="1:13" s="169" customFormat="1" ht="15" customHeight="1" thickBot="1" x14ac:dyDescent="0.35">
      <c r="A23" s="446"/>
      <c r="B23" s="613" t="s">
        <v>103</v>
      </c>
      <c r="C23" s="613"/>
      <c r="D23" s="447">
        <f>+D22-1</f>
        <v>-1</v>
      </c>
      <c r="E23" s="448">
        <f>+E22-'Dati generali'!C18</f>
        <v>0</v>
      </c>
      <c r="F23" s="449"/>
      <c r="G23" s="449"/>
      <c r="H23" s="450"/>
      <c r="I23" s="429"/>
      <c r="J23" s="397"/>
      <c r="K23" s="397"/>
      <c r="L23" s="397"/>
      <c r="M23" s="397"/>
    </row>
    <row r="24" spans="1:13" ht="18" customHeight="1" x14ac:dyDescent="0.25">
      <c r="A24" s="25" t="s">
        <v>342</v>
      </c>
      <c r="B24" s="26"/>
      <c r="C24" s="27"/>
      <c r="D24" s="26"/>
      <c r="E24" s="20"/>
      <c r="F24" s="20"/>
      <c r="G24" s="20"/>
      <c r="H24" s="21"/>
    </row>
    <row r="25" spans="1:13" ht="5.0999999999999996" customHeight="1" x14ac:dyDescent="0.25">
      <c r="A25" s="12"/>
      <c r="B25" s="3"/>
      <c r="C25" s="3"/>
      <c r="D25" s="3"/>
      <c r="E25" s="3"/>
      <c r="F25" s="3"/>
      <c r="G25" s="3"/>
      <c r="H25" s="13"/>
    </row>
    <row r="26" spans="1:13" s="169" customFormat="1" ht="15" customHeight="1" x14ac:dyDescent="0.3">
      <c r="A26" s="426"/>
      <c r="B26" s="451" t="s">
        <v>301</v>
      </c>
      <c r="C26" s="452" t="s">
        <v>456</v>
      </c>
      <c r="D26" s="452"/>
      <c r="E26" s="452"/>
      <c r="F26" s="452"/>
      <c r="G26" s="453"/>
      <c r="H26" s="431"/>
    </row>
    <row r="27" spans="1:13" s="169" customFormat="1" ht="15" customHeight="1" x14ac:dyDescent="0.3">
      <c r="A27" s="426"/>
      <c r="B27" s="454" t="s">
        <v>139</v>
      </c>
      <c r="C27" s="618" t="str">
        <f>+B6</f>
        <v>... (ragione sociale Proponente 1)</v>
      </c>
      <c r="D27" s="619"/>
      <c r="E27" s="619"/>
      <c r="F27" s="619"/>
      <c r="G27" s="620"/>
      <c r="H27" s="431"/>
    </row>
    <row r="28" spans="1:13" s="169" customFormat="1" ht="15" customHeight="1" x14ac:dyDescent="0.3">
      <c r="A28" s="426"/>
      <c r="B28" s="454"/>
      <c r="C28" s="397"/>
      <c r="D28" s="396" t="s">
        <v>135</v>
      </c>
      <c r="E28" s="396" t="s">
        <v>136</v>
      </c>
      <c r="F28" s="396" t="s">
        <v>238</v>
      </c>
      <c r="G28" s="455" t="s">
        <v>138</v>
      </c>
      <c r="H28" s="431"/>
    </row>
    <row r="29" spans="1:13" s="169" customFormat="1" ht="15" customHeight="1" x14ac:dyDescent="0.3">
      <c r="A29" s="426"/>
      <c r="B29" s="454" t="s">
        <v>140</v>
      </c>
      <c r="C29" s="397"/>
      <c r="D29" s="456"/>
      <c r="E29" s="456"/>
      <c r="F29" s="456"/>
      <c r="G29" s="457">
        <f>+IF(D29="NO",+IF(E29="NO",+IF(F29="NO",0,+F29),+(F29+E29)/2),+(F29+E29+D29)/3)</f>
        <v>0</v>
      </c>
      <c r="H29" s="431"/>
    </row>
    <row r="30" spans="1:13" s="169" customFormat="1" ht="15" customHeight="1" x14ac:dyDescent="0.3">
      <c r="A30" s="426"/>
      <c r="B30" s="454" t="s">
        <v>344</v>
      </c>
      <c r="C30" s="397"/>
      <c r="D30" s="456"/>
      <c r="E30" s="456"/>
      <c r="F30" s="456"/>
      <c r="G30" s="457">
        <f>+IF(D30="NO",+IF(E30="NO",+IF(F30="NO",0,+F30),+(F30+E30)/2),+(F30+E30+D30)/3)</f>
        <v>0</v>
      </c>
      <c r="H30" s="431"/>
    </row>
    <row r="31" spans="1:13" s="169" customFormat="1" ht="15" customHeight="1" x14ac:dyDescent="0.3">
      <c r="A31" s="426"/>
      <c r="B31" s="454" t="s">
        <v>345</v>
      </c>
      <c r="C31" s="397"/>
      <c r="D31" s="456"/>
      <c r="E31" s="456"/>
      <c r="F31" s="456"/>
      <c r="G31" s="457">
        <f>+IF(D31="NO",+IF(E31="NO",+IF(F31="NO",0,+F31),+(F31+E31)/2),+(F31+E31+D31)/3)</f>
        <v>0</v>
      </c>
      <c r="H31" s="431"/>
    </row>
    <row r="32" spans="1:13" s="169" customFormat="1" ht="15" customHeight="1" x14ac:dyDescent="0.3">
      <c r="A32" s="426"/>
      <c r="B32" s="454" t="s">
        <v>346</v>
      </c>
      <c r="C32" s="397"/>
      <c r="D32" s="458"/>
      <c r="E32" s="458"/>
      <c r="F32" s="458"/>
      <c r="G32" s="457">
        <f>+G30+G31</f>
        <v>0</v>
      </c>
      <c r="H32" s="431"/>
    </row>
    <row r="33" spans="1:8" s="169" customFormat="1" ht="12" customHeight="1" x14ac:dyDescent="0.3">
      <c r="A33" s="426"/>
      <c r="B33" s="459" t="s">
        <v>343</v>
      </c>
      <c r="C33" s="397"/>
      <c r="D33" s="397"/>
      <c r="E33" s="397"/>
      <c r="F33" s="397"/>
      <c r="G33" s="460"/>
      <c r="H33" s="431"/>
    </row>
    <row r="34" spans="1:8" ht="5.0999999999999996" customHeight="1" x14ac:dyDescent="0.25">
      <c r="A34" s="12"/>
      <c r="B34" s="30"/>
      <c r="C34" s="31"/>
      <c r="D34" s="31"/>
      <c r="E34" s="31"/>
      <c r="F34" s="31"/>
      <c r="G34" s="32"/>
      <c r="H34" s="13"/>
    </row>
    <row r="35" spans="1:8" ht="5.0999999999999996" customHeight="1" x14ac:dyDescent="0.25">
      <c r="A35" s="12"/>
      <c r="B35" s="3"/>
      <c r="C35" s="3"/>
      <c r="D35" s="3"/>
      <c r="E35" s="3"/>
      <c r="F35" s="3"/>
      <c r="G35" s="3"/>
      <c r="H35" s="13"/>
    </row>
    <row r="36" spans="1:8" s="169" customFormat="1" x14ac:dyDescent="0.3">
      <c r="A36" s="426"/>
      <c r="B36" s="451" t="s">
        <v>302</v>
      </c>
      <c r="C36" s="452" t="s">
        <v>456</v>
      </c>
      <c r="D36" s="461"/>
      <c r="E36" s="461"/>
      <c r="F36" s="461"/>
      <c r="G36" s="453"/>
      <c r="H36" s="431"/>
    </row>
    <row r="37" spans="1:8" s="169" customFormat="1" ht="15" customHeight="1" x14ac:dyDescent="0.3">
      <c r="A37" s="426"/>
      <c r="B37" s="454" t="s">
        <v>139</v>
      </c>
      <c r="C37" s="618" t="str">
        <f>+B7</f>
        <v>... (ragione sociale Proponente 2)</v>
      </c>
      <c r="D37" s="619"/>
      <c r="E37" s="619"/>
      <c r="F37" s="619"/>
      <c r="G37" s="620"/>
      <c r="H37" s="431"/>
    </row>
    <row r="38" spans="1:8" s="169" customFormat="1" ht="15" customHeight="1" x14ac:dyDescent="0.3">
      <c r="A38" s="426"/>
      <c r="B38" s="454" t="s">
        <v>148</v>
      </c>
      <c r="C38" s="608"/>
      <c r="D38" s="609"/>
      <c r="E38" s="609"/>
      <c r="F38" s="609"/>
      <c r="G38" s="610"/>
      <c r="H38" s="431"/>
    </row>
    <row r="39" spans="1:8" s="169" customFormat="1" ht="15" customHeight="1" x14ac:dyDescent="0.3">
      <c r="A39" s="426"/>
      <c r="B39" s="454"/>
      <c r="C39" s="397"/>
      <c r="D39" s="396" t="s">
        <v>135</v>
      </c>
      <c r="E39" s="396" t="s">
        <v>136</v>
      </c>
      <c r="F39" s="396" t="s">
        <v>238</v>
      </c>
      <c r="G39" s="455" t="s">
        <v>138</v>
      </c>
      <c r="H39" s="431"/>
    </row>
    <row r="40" spans="1:8" s="169" customFormat="1" ht="15" customHeight="1" x14ac:dyDescent="0.3">
      <c r="A40" s="426"/>
      <c r="B40" s="454" t="s">
        <v>140</v>
      </c>
      <c r="C40" s="397"/>
      <c r="D40" s="456"/>
      <c r="E40" s="456">
        <v>0</v>
      </c>
      <c r="F40" s="456">
        <v>0</v>
      </c>
      <c r="G40" s="457">
        <f>+IF(D40="NO",+IF(E40="NO",+IF(F40="NO",0,+F40),+(F40+E40)/2),+(F40+E40+D40)/3)</f>
        <v>0</v>
      </c>
      <c r="H40" s="431"/>
    </row>
    <row r="41" spans="1:8" s="169" customFormat="1" ht="15" customHeight="1" x14ac:dyDescent="0.3">
      <c r="A41" s="426"/>
      <c r="B41" s="454" t="s">
        <v>344</v>
      </c>
      <c r="C41" s="397"/>
      <c r="D41" s="456"/>
      <c r="E41" s="456"/>
      <c r="F41" s="456"/>
      <c r="G41" s="457">
        <f>+IF(D41="NO",+IF(E41="NO",+IF(F41="NO",0,+F41),+(F41+E41)/2),+(F41+E41+D41)/3)</f>
        <v>0</v>
      </c>
      <c r="H41" s="431"/>
    </row>
    <row r="42" spans="1:8" s="169" customFormat="1" ht="15" customHeight="1" x14ac:dyDescent="0.3">
      <c r="A42" s="426"/>
      <c r="B42" s="454" t="s">
        <v>345</v>
      </c>
      <c r="C42" s="397"/>
      <c r="D42" s="456"/>
      <c r="E42" s="456"/>
      <c r="F42" s="456"/>
      <c r="G42" s="457">
        <f>+IF(D42="NO",+IF(E42="NO",+IF(F42="NO",0,+F42),+(F42+E42)/2),+(F42+E42+D42)/3)</f>
        <v>0</v>
      </c>
      <c r="H42" s="431"/>
    </row>
    <row r="43" spans="1:8" s="169" customFormat="1" ht="15" customHeight="1" x14ac:dyDescent="0.3">
      <c r="A43" s="426"/>
      <c r="B43" s="454" t="s">
        <v>346</v>
      </c>
      <c r="C43" s="397"/>
      <c r="D43" s="458"/>
      <c r="E43" s="458"/>
      <c r="F43" s="458"/>
      <c r="G43" s="457">
        <f>+G41+G42</f>
        <v>0</v>
      </c>
      <c r="H43" s="431"/>
    </row>
    <row r="44" spans="1:8" s="169" customFormat="1" ht="12" customHeight="1" x14ac:dyDescent="0.3">
      <c r="A44" s="426"/>
      <c r="B44" s="459" t="s">
        <v>343</v>
      </c>
      <c r="C44" s="397"/>
      <c r="D44" s="397"/>
      <c r="E44" s="397"/>
      <c r="F44" s="397"/>
      <c r="G44" s="460"/>
      <c r="H44" s="431"/>
    </row>
    <row r="45" spans="1:8" s="169" customFormat="1" ht="5.0999999999999996" customHeight="1" x14ac:dyDescent="0.3">
      <c r="A45" s="426"/>
      <c r="B45" s="462"/>
      <c r="C45" s="463"/>
      <c r="D45" s="463"/>
      <c r="E45" s="463"/>
      <c r="F45" s="463"/>
      <c r="G45" s="464"/>
      <c r="H45" s="431"/>
    </row>
    <row r="46" spans="1:8" s="169" customFormat="1" ht="5.0999999999999996" customHeight="1" x14ac:dyDescent="0.3">
      <c r="A46" s="426"/>
      <c r="B46" s="397"/>
      <c r="C46" s="397"/>
      <c r="D46" s="397"/>
      <c r="E46" s="397"/>
      <c r="F46" s="397"/>
      <c r="G46" s="397"/>
      <c r="H46" s="431"/>
    </row>
    <row r="47" spans="1:8" s="169" customFormat="1" ht="15" customHeight="1" x14ac:dyDescent="0.3">
      <c r="A47" s="426"/>
      <c r="B47" s="451" t="s">
        <v>303</v>
      </c>
      <c r="C47" s="452" t="s">
        <v>456</v>
      </c>
      <c r="D47" s="461"/>
      <c r="E47" s="461"/>
      <c r="F47" s="461"/>
      <c r="G47" s="453"/>
      <c r="H47" s="431"/>
    </row>
    <row r="48" spans="1:8" s="169" customFormat="1" ht="15" customHeight="1" x14ac:dyDescent="0.3">
      <c r="A48" s="426"/>
      <c r="B48" s="454" t="s">
        <v>139</v>
      </c>
      <c r="C48" s="618" t="str">
        <f>+B8</f>
        <v>... (ragione sociale Proponente 3)</v>
      </c>
      <c r="D48" s="619"/>
      <c r="E48" s="619"/>
      <c r="F48" s="619"/>
      <c r="G48" s="620"/>
      <c r="H48" s="431"/>
    </row>
    <row r="49" spans="1:8" s="169" customFormat="1" ht="15" customHeight="1" x14ac:dyDescent="0.3">
      <c r="A49" s="426"/>
      <c r="B49" s="454" t="s">
        <v>148</v>
      </c>
      <c r="C49" s="608"/>
      <c r="D49" s="609"/>
      <c r="E49" s="609"/>
      <c r="F49" s="609"/>
      <c r="G49" s="610"/>
      <c r="H49" s="431"/>
    </row>
    <row r="50" spans="1:8" s="169" customFormat="1" ht="15" customHeight="1" x14ac:dyDescent="0.3">
      <c r="A50" s="426"/>
      <c r="B50" s="454"/>
      <c r="C50" s="397"/>
      <c r="D50" s="396" t="s">
        <v>135</v>
      </c>
      <c r="E50" s="396" t="s">
        <v>136</v>
      </c>
      <c r="F50" s="396" t="s">
        <v>137</v>
      </c>
      <c r="G50" s="455" t="s">
        <v>138</v>
      </c>
      <c r="H50" s="431"/>
    </row>
    <row r="51" spans="1:8" s="169" customFormat="1" ht="15" customHeight="1" x14ac:dyDescent="0.3">
      <c r="A51" s="426"/>
      <c r="B51" s="454" t="s">
        <v>140</v>
      </c>
      <c r="C51" s="397"/>
      <c r="D51" s="456"/>
      <c r="E51" s="456">
        <v>0</v>
      </c>
      <c r="F51" s="456">
        <v>0</v>
      </c>
      <c r="G51" s="457">
        <f>+IF(D51="NO",+IF(E51="NO",+IF(F51="NO",0,+F51),+(F51+E51)/2),+(F51+E51+D51)/3)</f>
        <v>0</v>
      </c>
      <c r="H51" s="431"/>
    </row>
    <row r="52" spans="1:8" s="169" customFormat="1" ht="15" customHeight="1" x14ac:dyDescent="0.3">
      <c r="A52" s="426"/>
      <c r="B52" s="454" t="s">
        <v>344</v>
      </c>
      <c r="C52" s="397"/>
      <c r="D52" s="456"/>
      <c r="E52" s="456"/>
      <c r="F52" s="456"/>
      <c r="G52" s="457">
        <f>+IF(D52="NO",+IF(E52="NO",+IF(F52="NO",0,+F52),+(F52+E52)/2),+(F52+E52+D52)/3)</f>
        <v>0</v>
      </c>
      <c r="H52" s="431"/>
    </row>
    <row r="53" spans="1:8" s="169" customFormat="1" ht="15" customHeight="1" x14ac:dyDescent="0.3">
      <c r="A53" s="426"/>
      <c r="B53" s="454" t="s">
        <v>345</v>
      </c>
      <c r="C53" s="397"/>
      <c r="D53" s="456"/>
      <c r="E53" s="456"/>
      <c r="F53" s="456"/>
      <c r="G53" s="457">
        <f>+IF(D53="NO",+IF(E53="NO",+IF(F53="NO",0,+F53),+(F53+E53)/2),+(F53+E53+D53)/3)</f>
        <v>0</v>
      </c>
      <c r="H53" s="431"/>
    </row>
    <row r="54" spans="1:8" s="169" customFormat="1" ht="15" customHeight="1" x14ac:dyDescent="0.3">
      <c r="A54" s="426"/>
      <c r="B54" s="454" t="s">
        <v>346</v>
      </c>
      <c r="C54" s="397"/>
      <c r="D54" s="458"/>
      <c r="E54" s="458"/>
      <c r="F54" s="458"/>
      <c r="G54" s="457">
        <f>+G52+G53</f>
        <v>0</v>
      </c>
      <c r="H54" s="431"/>
    </row>
    <row r="55" spans="1:8" s="169" customFormat="1" ht="12" customHeight="1" x14ac:dyDescent="0.3">
      <c r="A55" s="426"/>
      <c r="B55" s="459" t="s">
        <v>343</v>
      </c>
      <c r="C55" s="397"/>
      <c r="D55" s="397"/>
      <c r="E55" s="397"/>
      <c r="F55" s="397"/>
      <c r="G55" s="460"/>
      <c r="H55" s="431"/>
    </row>
    <row r="56" spans="1:8" s="169" customFormat="1" ht="5.0999999999999996" customHeight="1" x14ac:dyDescent="0.3">
      <c r="A56" s="426"/>
      <c r="B56" s="462"/>
      <c r="C56" s="463"/>
      <c r="D56" s="463"/>
      <c r="E56" s="463"/>
      <c r="F56" s="463"/>
      <c r="G56" s="464"/>
      <c r="H56" s="431"/>
    </row>
    <row r="57" spans="1:8" s="169" customFormat="1" ht="5.0999999999999996" customHeight="1" x14ac:dyDescent="0.3">
      <c r="A57" s="426"/>
      <c r="B57" s="397"/>
      <c r="C57" s="397"/>
      <c r="D57" s="397"/>
      <c r="E57" s="397"/>
      <c r="F57" s="397"/>
      <c r="G57" s="397"/>
      <c r="H57" s="431"/>
    </row>
    <row r="58" spans="1:8" s="169" customFormat="1" ht="15" customHeight="1" x14ac:dyDescent="0.3">
      <c r="A58" s="426"/>
      <c r="B58" s="451" t="s">
        <v>308</v>
      </c>
      <c r="C58" s="452" t="s">
        <v>456</v>
      </c>
      <c r="D58" s="461"/>
      <c r="E58" s="461"/>
      <c r="F58" s="461"/>
      <c r="G58" s="453"/>
      <c r="H58" s="431"/>
    </row>
    <row r="59" spans="1:8" s="169" customFormat="1" ht="15" customHeight="1" x14ac:dyDescent="0.3">
      <c r="A59" s="426"/>
      <c r="B59" s="454" t="s">
        <v>139</v>
      </c>
      <c r="C59" s="618" t="str">
        <f>+B9</f>
        <v>... (ragione sociale Proponente 4)</v>
      </c>
      <c r="D59" s="619"/>
      <c r="E59" s="619"/>
      <c r="F59" s="619"/>
      <c r="G59" s="620"/>
      <c r="H59" s="431"/>
    </row>
    <row r="60" spans="1:8" s="169" customFormat="1" ht="15" customHeight="1" x14ac:dyDescent="0.3">
      <c r="A60" s="426"/>
      <c r="B60" s="454" t="s">
        <v>148</v>
      </c>
      <c r="C60" s="608"/>
      <c r="D60" s="609"/>
      <c r="E60" s="609"/>
      <c r="F60" s="609"/>
      <c r="G60" s="610"/>
      <c r="H60" s="431"/>
    </row>
    <row r="61" spans="1:8" s="169" customFormat="1" ht="15" customHeight="1" x14ac:dyDescent="0.3">
      <c r="A61" s="426"/>
      <c r="B61" s="454"/>
      <c r="C61" s="397"/>
      <c r="D61" s="396" t="s">
        <v>135</v>
      </c>
      <c r="E61" s="396" t="s">
        <v>136</v>
      </c>
      <c r="F61" s="396" t="s">
        <v>238</v>
      </c>
      <c r="G61" s="455" t="s">
        <v>138</v>
      </c>
      <c r="H61" s="431"/>
    </row>
    <row r="62" spans="1:8" s="169" customFormat="1" ht="15" customHeight="1" x14ac:dyDescent="0.3">
      <c r="A62" s="426"/>
      <c r="B62" s="454" t="s">
        <v>140</v>
      </c>
      <c r="C62" s="397"/>
      <c r="D62" s="456"/>
      <c r="E62" s="456">
        <v>0</v>
      </c>
      <c r="F62" s="456">
        <v>0</v>
      </c>
      <c r="G62" s="457">
        <f>+IF(D62="NO",+IF(E62="NO",+IF(F62="NO",0,+F62),+(F62+E62)/2),+(F62+E62+D62)/3)</f>
        <v>0</v>
      </c>
      <c r="H62" s="431"/>
    </row>
    <row r="63" spans="1:8" s="169" customFormat="1" ht="15" customHeight="1" x14ac:dyDescent="0.3">
      <c r="A63" s="426"/>
      <c r="B63" s="454" t="s">
        <v>344</v>
      </c>
      <c r="C63" s="397"/>
      <c r="D63" s="456"/>
      <c r="E63" s="456"/>
      <c r="F63" s="456"/>
      <c r="G63" s="457">
        <f>+IF(D63="NO",+IF(E63="NO",+IF(F63="NO",0,+F63),+(F63+E63)/2),+(F63+E63+D63)/3)</f>
        <v>0</v>
      </c>
      <c r="H63" s="431"/>
    </row>
    <row r="64" spans="1:8" s="169" customFormat="1" ht="15" customHeight="1" x14ac:dyDescent="0.3">
      <c r="A64" s="426"/>
      <c r="B64" s="454" t="s">
        <v>345</v>
      </c>
      <c r="C64" s="397"/>
      <c r="D64" s="456"/>
      <c r="E64" s="456"/>
      <c r="F64" s="456"/>
      <c r="G64" s="457">
        <f>+IF(D64="NO",+IF(E64="NO",+IF(F64="NO",0,+F64),+(F64+E64)/2),+(F64+E64+D64)/3)</f>
        <v>0</v>
      </c>
      <c r="H64" s="431"/>
    </row>
    <row r="65" spans="1:8" s="169" customFormat="1" ht="15" customHeight="1" x14ac:dyDescent="0.3">
      <c r="A65" s="426"/>
      <c r="B65" s="454" t="s">
        <v>346</v>
      </c>
      <c r="C65" s="397"/>
      <c r="D65" s="458"/>
      <c r="E65" s="458"/>
      <c r="F65" s="458"/>
      <c r="G65" s="457">
        <f>+G63+G64</f>
        <v>0</v>
      </c>
      <c r="H65" s="431"/>
    </row>
    <row r="66" spans="1:8" s="169" customFormat="1" ht="12" customHeight="1" x14ac:dyDescent="0.3">
      <c r="A66" s="426"/>
      <c r="B66" s="459" t="s">
        <v>343</v>
      </c>
      <c r="C66" s="397"/>
      <c r="D66" s="397"/>
      <c r="E66" s="397"/>
      <c r="F66" s="397"/>
      <c r="G66" s="460"/>
      <c r="H66" s="431"/>
    </row>
    <row r="67" spans="1:8" ht="5.0999999999999996" customHeight="1" x14ac:dyDescent="0.25">
      <c r="A67" s="12"/>
      <c r="B67" s="3"/>
      <c r="C67" s="3"/>
      <c r="D67" s="3"/>
      <c r="E67" s="3"/>
      <c r="F67" s="3"/>
      <c r="G67" s="3"/>
      <c r="H67" s="13"/>
    </row>
    <row r="68" spans="1:8" ht="5.0999999999999996" customHeight="1" x14ac:dyDescent="0.25">
      <c r="A68" s="12"/>
      <c r="B68" s="33"/>
      <c r="C68" s="33"/>
      <c r="D68" s="33"/>
      <c r="E68" s="33"/>
      <c r="F68" s="33"/>
      <c r="G68" s="33"/>
      <c r="H68" s="13"/>
    </row>
    <row r="69" spans="1:8" ht="5.0999999999999996" customHeight="1" x14ac:dyDescent="0.25">
      <c r="A69" s="12"/>
      <c r="B69" s="3"/>
      <c r="C69" s="3"/>
      <c r="D69" s="3"/>
      <c r="E69" s="3"/>
      <c r="F69" s="3"/>
      <c r="G69" s="3"/>
      <c r="H69" s="13"/>
    </row>
    <row r="70" spans="1:8" s="169" customFormat="1" ht="15" customHeight="1" x14ac:dyDescent="0.3">
      <c r="A70" s="426"/>
      <c r="B70" s="451" t="s">
        <v>309</v>
      </c>
      <c r="C70" s="461"/>
      <c r="D70" s="461"/>
      <c r="E70" s="461"/>
      <c r="F70" s="461"/>
      <c r="G70" s="453"/>
      <c r="H70" s="431"/>
    </row>
    <row r="71" spans="1:8" s="169" customFormat="1" ht="15" customHeight="1" x14ac:dyDescent="0.3">
      <c r="A71" s="426"/>
      <c r="B71" s="454" t="s">
        <v>139</v>
      </c>
      <c r="C71" s="618" t="str">
        <f>+B11</f>
        <v>... (ragione sociale altro italiano 1)</v>
      </c>
      <c r="D71" s="619"/>
      <c r="E71" s="619"/>
      <c r="F71" s="619"/>
      <c r="G71" s="620"/>
      <c r="H71" s="431"/>
    </row>
    <row r="72" spans="1:8" s="169" customFormat="1" ht="15" customHeight="1" x14ac:dyDescent="0.3">
      <c r="A72" s="426"/>
      <c r="B72" s="454" t="s">
        <v>141</v>
      </c>
      <c r="C72" s="608"/>
      <c r="D72" s="609"/>
      <c r="E72" s="609"/>
      <c r="F72" s="609"/>
      <c r="G72" s="610"/>
      <c r="H72" s="431"/>
    </row>
    <row r="73" spans="1:8" s="169" customFormat="1" ht="15" customHeight="1" x14ac:dyDescent="0.3">
      <c r="A73" s="426"/>
      <c r="B73" s="454" t="s">
        <v>144</v>
      </c>
      <c r="C73" s="608"/>
      <c r="D73" s="609"/>
      <c r="E73" s="609"/>
      <c r="F73" s="609"/>
      <c r="G73" s="610"/>
      <c r="H73" s="431"/>
    </row>
    <row r="74" spans="1:8" s="169" customFormat="1" ht="12" customHeight="1" x14ac:dyDescent="0.3">
      <c r="A74" s="426"/>
      <c r="B74" s="454"/>
      <c r="C74" s="465"/>
      <c r="D74" s="465"/>
      <c r="E74" s="645" t="s">
        <v>128</v>
      </c>
      <c r="F74" s="645"/>
      <c r="G74" s="646"/>
      <c r="H74" s="431"/>
    </row>
    <row r="75" spans="1:8" s="169" customFormat="1" ht="15" customHeight="1" x14ac:dyDescent="0.3">
      <c r="A75" s="426"/>
      <c r="B75" s="631" t="s">
        <v>222</v>
      </c>
      <c r="C75" s="632"/>
      <c r="D75" s="632"/>
      <c r="E75" s="608"/>
      <c r="F75" s="609"/>
      <c r="G75" s="610"/>
      <c r="H75" s="431"/>
    </row>
    <row r="76" spans="1:8" s="169" customFormat="1" ht="15" customHeight="1" x14ac:dyDescent="0.3">
      <c r="A76" s="426"/>
      <c r="B76" s="454" t="s">
        <v>131</v>
      </c>
      <c r="C76" s="608"/>
      <c r="D76" s="609"/>
      <c r="E76" s="609"/>
      <c r="F76" s="609"/>
      <c r="G76" s="610"/>
      <c r="H76" s="431"/>
    </row>
    <row r="77" spans="1:8" s="169" customFormat="1" ht="15" customHeight="1" x14ac:dyDescent="0.3">
      <c r="A77" s="426"/>
      <c r="B77" s="454" t="s">
        <v>145</v>
      </c>
      <c r="C77" s="644"/>
      <c r="D77" s="609"/>
      <c r="E77" s="609"/>
      <c r="F77" s="609"/>
      <c r="G77" s="610"/>
      <c r="H77" s="431"/>
    </row>
    <row r="78" spans="1:8" s="169" customFormat="1" ht="15" customHeight="1" x14ac:dyDescent="0.3">
      <c r="A78" s="426"/>
      <c r="B78" s="454"/>
      <c r="C78" s="397"/>
      <c r="D78" s="396" t="s">
        <v>135</v>
      </c>
      <c r="E78" s="396" t="s">
        <v>136</v>
      </c>
      <c r="F78" s="396" t="s">
        <v>238</v>
      </c>
      <c r="G78" s="455" t="s">
        <v>138</v>
      </c>
      <c r="H78" s="431"/>
    </row>
    <row r="79" spans="1:8" s="169" customFormat="1" ht="15" customHeight="1" x14ac:dyDescent="0.3">
      <c r="A79" s="426"/>
      <c r="B79" s="454" t="s">
        <v>140</v>
      </c>
      <c r="C79" s="397"/>
      <c r="D79" s="466"/>
      <c r="E79" s="466"/>
      <c r="F79" s="466"/>
      <c r="G79" s="457">
        <f>+IF(D79="NO",+IF(E79="NO",+IF(F79="NO",0,+F79),+(F79+E79)/2),+(F79+E79+D79)/3)</f>
        <v>0</v>
      </c>
      <c r="H79" s="431"/>
    </row>
    <row r="80" spans="1:8" s="169" customFormat="1" ht="15" customHeight="1" x14ac:dyDescent="0.3">
      <c r="A80" s="426"/>
      <c r="B80" s="454" t="s">
        <v>344</v>
      </c>
      <c r="C80" s="397"/>
      <c r="D80" s="456"/>
      <c r="E80" s="456"/>
      <c r="F80" s="456"/>
      <c r="G80" s="457">
        <f>+IF(D80="NO",+IF(E80="NO",+IF(F80="NO",0,+F80),+(F80+E80)/2),+(F80+E80+D80)/3)</f>
        <v>0</v>
      </c>
      <c r="H80" s="431"/>
    </row>
    <row r="81" spans="1:8" s="169" customFormat="1" ht="15" customHeight="1" x14ac:dyDescent="0.3">
      <c r="A81" s="426"/>
      <c r="B81" s="454" t="s">
        <v>345</v>
      </c>
      <c r="C81" s="397"/>
      <c r="D81" s="456"/>
      <c r="E81" s="456"/>
      <c r="F81" s="456"/>
      <c r="G81" s="457">
        <f>+IF(D81="NO",+IF(E81="NO",+IF(F81="NO",0,+F81),+(F81+E81)/2),+(F81+E81+D81)/3)</f>
        <v>0</v>
      </c>
      <c r="H81" s="431"/>
    </row>
    <row r="82" spans="1:8" s="169" customFormat="1" ht="15" customHeight="1" x14ac:dyDescent="0.3">
      <c r="A82" s="426"/>
      <c r="B82" s="454" t="s">
        <v>346</v>
      </c>
      <c r="C82" s="397"/>
      <c r="D82" s="458"/>
      <c r="E82" s="458"/>
      <c r="F82" s="458"/>
      <c r="G82" s="457">
        <f>+G80+G81</f>
        <v>0</v>
      </c>
      <c r="H82" s="431"/>
    </row>
    <row r="83" spans="1:8" s="169" customFormat="1" ht="12" customHeight="1" x14ac:dyDescent="0.3">
      <c r="A83" s="426"/>
      <c r="B83" s="459" t="s">
        <v>343</v>
      </c>
      <c r="C83" s="397"/>
      <c r="D83" s="397"/>
      <c r="E83" s="397"/>
      <c r="F83" s="397"/>
      <c r="G83" s="460"/>
      <c r="H83" s="431"/>
    </row>
    <row r="84" spans="1:8" s="169" customFormat="1" ht="5.0999999999999996" customHeight="1" x14ac:dyDescent="0.3">
      <c r="A84" s="426"/>
      <c r="B84" s="462"/>
      <c r="C84" s="463"/>
      <c r="D84" s="463"/>
      <c r="E84" s="463"/>
      <c r="F84" s="463"/>
      <c r="G84" s="464"/>
      <c r="H84" s="431"/>
    </row>
    <row r="85" spans="1:8" s="169" customFormat="1" ht="5.0999999999999996" customHeight="1" x14ac:dyDescent="0.3">
      <c r="A85" s="426"/>
      <c r="B85" s="397"/>
      <c r="C85" s="397"/>
      <c r="D85" s="397"/>
      <c r="E85" s="397"/>
      <c r="F85" s="397"/>
      <c r="G85" s="397"/>
      <c r="H85" s="431"/>
    </row>
    <row r="86" spans="1:8" s="169" customFormat="1" x14ac:dyDescent="0.3">
      <c r="A86" s="426"/>
      <c r="B86" s="451" t="s">
        <v>310</v>
      </c>
      <c r="C86" s="461"/>
      <c r="D86" s="461"/>
      <c r="E86" s="461"/>
      <c r="F86" s="461"/>
      <c r="G86" s="453"/>
      <c r="H86" s="431"/>
    </row>
    <row r="87" spans="1:8" s="169" customFormat="1" ht="15" customHeight="1" x14ac:dyDescent="0.3">
      <c r="A87" s="426"/>
      <c r="B87" s="454" t="s">
        <v>139</v>
      </c>
      <c r="C87" s="618" t="str">
        <f>+B12</f>
        <v>... (ragione sociale altro italiano 2)</v>
      </c>
      <c r="D87" s="619"/>
      <c r="E87" s="619"/>
      <c r="F87" s="619"/>
      <c r="G87" s="620"/>
      <c r="H87" s="431"/>
    </row>
    <row r="88" spans="1:8" s="169" customFormat="1" ht="15" customHeight="1" x14ac:dyDescent="0.3">
      <c r="A88" s="426"/>
      <c r="B88" s="454" t="s">
        <v>141</v>
      </c>
      <c r="C88" s="608"/>
      <c r="D88" s="609"/>
      <c r="E88" s="609"/>
      <c r="F88" s="609"/>
      <c r="G88" s="610"/>
      <c r="H88" s="431"/>
    </row>
    <row r="89" spans="1:8" s="169" customFormat="1" ht="15" customHeight="1" x14ac:dyDescent="0.3">
      <c r="A89" s="426"/>
      <c r="B89" s="454" t="s">
        <v>144</v>
      </c>
      <c r="C89" s="636"/>
      <c r="D89" s="637"/>
      <c r="E89" s="637"/>
      <c r="F89" s="637"/>
      <c r="G89" s="638"/>
      <c r="H89" s="431"/>
    </row>
    <row r="90" spans="1:8" s="169" customFormat="1" ht="15" customHeight="1" x14ac:dyDescent="0.3">
      <c r="A90" s="426"/>
      <c r="B90" s="454"/>
      <c r="C90" s="465"/>
      <c r="D90" s="465"/>
      <c r="E90" s="645" t="s">
        <v>128</v>
      </c>
      <c r="F90" s="645"/>
      <c r="G90" s="646"/>
      <c r="H90" s="431"/>
    </row>
    <row r="91" spans="1:8" s="169" customFormat="1" ht="15" customHeight="1" x14ac:dyDescent="0.3">
      <c r="A91" s="426"/>
      <c r="B91" s="631" t="s">
        <v>222</v>
      </c>
      <c r="C91" s="632"/>
      <c r="D91" s="632"/>
      <c r="E91" s="608"/>
      <c r="F91" s="609"/>
      <c r="G91" s="610"/>
      <c r="H91" s="431"/>
    </row>
    <row r="92" spans="1:8" s="169" customFormat="1" ht="15" customHeight="1" x14ac:dyDescent="0.3">
      <c r="A92" s="426"/>
      <c r="B92" s="454" t="s">
        <v>131</v>
      </c>
      <c r="C92" s="608"/>
      <c r="D92" s="609"/>
      <c r="E92" s="609"/>
      <c r="F92" s="609"/>
      <c r="G92" s="610"/>
      <c r="H92" s="431"/>
    </row>
    <row r="93" spans="1:8" s="169" customFormat="1" ht="15" customHeight="1" x14ac:dyDescent="0.3">
      <c r="A93" s="426"/>
      <c r="B93" s="454" t="s">
        <v>145</v>
      </c>
      <c r="C93" s="608"/>
      <c r="D93" s="609"/>
      <c r="E93" s="609"/>
      <c r="F93" s="609"/>
      <c r="G93" s="610"/>
      <c r="H93" s="431"/>
    </row>
    <row r="94" spans="1:8" s="169" customFormat="1" ht="15" customHeight="1" x14ac:dyDescent="0.3">
      <c r="A94" s="426"/>
      <c r="B94" s="454"/>
      <c r="C94" s="397"/>
      <c r="D94" s="396" t="s">
        <v>135</v>
      </c>
      <c r="E94" s="396" t="s">
        <v>136</v>
      </c>
      <c r="F94" s="396" t="s">
        <v>238</v>
      </c>
      <c r="G94" s="455" t="s">
        <v>138</v>
      </c>
      <c r="H94" s="431"/>
    </row>
    <row r="95" spans="1:8" s="169" customFormat="1" ht="15" customHeight="1" x14ac:dyDescent="0.3">
      <c r="A95" s="426"/>
      <c r="B95" s="454" t="s">
        <v>140</v>
      </c>
      <c r="C95" s="397"/>
      <c r="D95" s="456"/>
      <c r="E95" s="456">
        <v>0</v>
      </c>
      <c r="F95" s="456">
        <v>0</v>
      </c>
      <c r="G95" s="457">
        <f>+IF(D95="NO",+IF(E95="NO",+IF(F95="NO",0,+F95),+(F95+E95)/2),+(F95+E95+D95)/3)</f>
        <v>0</v>
      </c>
      <c r="H95" s="431"/>
    </row>
    <row r="96" spans="1:8" s="169" customFormat="1" ht="15" customHeight="1" x14ac:dyDescent="0.3">
      <c r="A96" s="426"/>
      <c r="B96" s="454" t="s">
        <v>344</v>
      </c>
      <c r="C96" s="397"/>
      <c r="D96" s="456"/>
      <c r="E96" s="456"/>
      <c r="F96" s="456"/>
      <c r="G96" s="457">
        <f>+IF(D96="NO",+IF(E96="NO",+IF(F96="NO",0,+F96),+(F96+E96)/2),+(F96+E96+D96)/3)</f>
        <v>0</v>
      </c>
      <c r="H96" s="431"/>
    </row>
    <row r="97" spans="1:8" s="169" customFormat="1" ht="15" customHeight="1" x14ac:dyDescent="0.3">
      <c r="A97" s="426"/>
      <c r="B97" s="454" t="s">
        <v>345</v>
      </c>
      <c r="C97" s="397"/>
      <c r="D97" s="456"/>
      <c r="E97" s="456"/>
      <c r="F97" s="456"/>
      <c r="G97" s="457">
        <f>+IF(D97="NO",+IF(E97="NO",+IF(F97="NO",0,+F97),+(F97+E97)/2),+(F97+E97+D97)/3)</f>
        <v>0</v>
      </c>
      <c r="H97" s="431"/>
    </row>
    <row r="98" spans="1:8" s="169" customFormat="1" ht="15" customHeight="1" x14ac:dyDescent="0.3">
      <c r="A98" s="426"/>
      <c r="B98" s="454" t="s">
        <v>346</v>
      </c>
      <c r="C98" s="397"/>
      <c r="D98" s="458"/>
      <c r="E98" s="458"/>
      <c r="F98" s="458"/>
      <c r="G98" s="457">
        <f>+G96+G97</f>
        <v>0</v>
      </c>
      <c r="H98" s="431"/>
    </row>
    <row r="99" spans="1:8" s="169" customFormat="1" ht="12" customHeight="1" x14ac:dyDescent="0.3">
      <c r="A99" s="426"/>
      <c r="B99" s="459" t="s">
        <v>343</v>
      </c>
      <c r="C99" s="397"/>
      <c r="D99" s="397"/>
      <c r="E99" s="397"/>
      <c r="F99" s="397"/>
      <c r="G99" s="460"/>
      <c r="H99" s="431"/>
    </row>
    <row r="100" spans="1:8" s="169" customFormat="1" ht="5.0999999999999996" customHeight="1" x14ac:dyDescent="0.3">
      <c r="A100" s="426"/>
      <c r="B100" s="462"/>
      <c r="C100" s="463"/>
      <c r="D100" s="463"/>
      <c r="E100" s="463"/>
      <c r="F100" s="463"/>
      <c r="G100" s="464"/>
      <c r="H100" s="431"/>
    </row>
    <row r="101" spans="1:8" s="169" customFormat="1" ht="5.0999999999999996" customHeight="1" x14ac:dyDescent="0.3">
      <c r="A101" s="426"/>
      <c r="B101" s="397"/>
      <c r="C101" s="397"/>
      <c r="D101" s="397"/>
      <c r="E101" s="397"/>
      <c r="F101" s="397"/>
      <c r="G101" s="397"/>
      <c r="H101" s="431"/>
    </row>
    <row r="102" spans="1:8" s="169" customFormat="1" ht="15" customHeight="1" x14ac:dyDescent="0.3">
      <c r="A102" s="426"/>
      <c r="B102" s="451" t="s">
        <v>311</v>
      </c>
      <c r="C102" s="461"/>
      <c r="D102" s="461"/>
      <c r="E102" s="461"/>
      <c r="F102" s="461"/>
      <c r="G102" s="453"/>
      <c r="H102" s="431"/>
    </row>
    <row r="103" spans="1:8" s="169" customFormat="1" ht="15" customHeight="1" x14ac:dyDescent="0.3">
      <c r="A103" s="426"/>
      <c r="B103" s="454" t="s">
        <v>139</v>
      </c>
      <c r="C103" s="618" t="str">
        <f>+B13</f>
        <v>... (ragione sociale altro italiano 3)</v>
      </c>
      <c r="D103" s="619"/>
      <c r="E103" s="619"/>
      <c r="F103" s="619"/>
      <c r="G103" s="620"/>
      <c r="H103" s="431"/>
    </row>
    <row r="104" spans="1:8" s="169" customFormat="1" ht="15" customHeight="1" x14ac:dyDescent="0.3">
      <c r="A104" s="426"/>
      <c r="B104" s="454" t="s">
        <v>141</v>
      </c>
      <c r="C104" s="608"/>
      <c r="D104" s="609"/>
      <c r="E104" s="609"/>
      <c r="F104" s="609"/>
      <c r="G104" s="610"/>
      <c r="H104" s="431"/>
    </row>
    <row r="105" spans="1:8" s="169" customFormat="1" ht="15" customHeight="1" x14ac:dyDescent="0.3">
      <c r="A105" s="426"/>
      <c r="B105" s="454" t="s">
        <v>144</v>
      </c>
      <c r="C105" s="636"/>
      <c r="D105" s="637"/>
      <c r="E105" s="637"/>
      <c r="F105" s="637"/>
      <c r="G105" s="638"/>
      <c r="H105" s="431"/>
    </row>
    <row r="106" spans="1:8" s="169" customFormat="1" ht="12" customHeight="1" x14ac:dyDescent="0.3">
      <c r="A106" s="426"/>
      <c r="B106" s="454"/>
      <c r="C106" s="465"/>
      <c r="D106" s="465"/>
      <c r="E106" s="645" t="s">
        <v>128</v>
      </c>
      <c r="F106" s="645"/>
      <c r="G106" s="646"/>
      <c r="H106" s="431"/>
    </row>
    <row r="107" spans="1:8" s="169" customFormat="1" ht="15" customHeight="1" x14ac:dyDescent="0.3">
      <c r="A107" s="426"/>
      <c r="B107" s="631" t="s">
        <v>222</v>
      </c>
      <c r="C107" s="632"/>
      <c r="D107" s="632"/>
      <c r="E107" s="608"/>
      <c r="F107" s="609"/>
      <c r="G107" s="610"/>
      <c r="H107" s="431"/>
    </row>
    <row r="108" spans="1:8" s="169" customFormat="1" ht="15" customHeight="1" x14ac:dyDescent="0.3">
      <c r="A108" s="426"/>
      <c r="B108" s="454" t="s">
        <v>131</v>
      </c>
      <c r="C108" s="608"/>
      <c r="D108" s="609"/>
      <c r="E108" s="609"/>
      <c r="F108" s="609"/>
      <c r="G108" s="610"/>
      <c r="H108" s="431"/>
    </row>
    <row r="109" spans="1:8" s="169" customFormat="1" ht="15" customHeight="1" x14ac:dyDescent="0.3">
      <c r="A109" s="426"/>
      <c r="B109" s="454" t="s">
        <v>145</v>
      </c>
      <c r="C109" s="608"/>
      <c r="D109" s="609"/>
      <c r="E109" s="609"/>
      <c r="F109" s="609"/>
      <c r="G109" s="610"/>
      <c r="H109" s="431"/>
    </row>
    <row r="110" spans="1:8" s="169" customFormat="1" ht="15" customHeight="1" x14ac:dyDescent="0.3">
      <c r="A110" s="426"/>
      <c r="B110" s="454"/>
      <c r="C110" s="397"/>
      <c r="D110" s="396" t="s">
        <v>135</v>
      </c>
      <c r="E110" s="396" t="s">
        <v>136</v>
      </c>
      <c r="F110" s="396" t="s">
        <v>238</v>
      </c>
      <c r="G110" s="455" t="s">
        <v>138</v>
      </c>
      <c r="H110" s="431"/>
    </row>
    <row r="111" spans="1:8" s="169" customFormat="1" ht="15" customHeight="1" x14ac:dyDescent="0.3">
      <c r="A111" s="426"/>
      <c r="B111" s="454" t="s">
        <v>140</v>
      </c>
      <c r="C111" s="397"/>
      <c r="D111" s="456"/>
      <c r="E111" s="456">
        <v>0</v>
      </c>
      <c r="F111" s="456">
        <v>0</v>
      </c>
      <c r="G111" s="457">
        <f>+IF(D111="NO",+IF(E111="NO",+IF(F111="NO",0,+F111),+(F111+E111)/2),+(F111+E111+D111)/3)</f>
        <v>0</v>
      </c>
      <c r="H111" s="431"/>
    </row>
    <row r="112" spans="1:8" s="169" customFormat="1" ht="15" customHeight="1" x14ac:dyDescent="0.3">
      <c r="A112" s="426"/>
      <c r="B112" s="454" t="s">
        <v>344</v>
      </c>
      <c r="C112" s="397"/>
      <c r="D112" s="456"/>
      <c r="E112" s="456"/>
      <c r="F112" s="456"/>
      <c r="G112" s="457">
        <f>+IF(D112="NO",+IF(E112="NO",+IF(F112="NO",0,+F112),+(F112+E112)/2),+(F112+E112+D112)/3)</f>
        <v>0</v>
      </c>
      <c r="H112" s="431"/>
    </row>
    <row r="113" spans="1:8" s="169" customFormat="1" ht="15" customHeight="1" x14ac:dyDescent="0.3">
      <c r="A113" s="426"/>
      <c r="B113" s="454" t="s">
        <v>345</v>
      </c>
      <c r="C113" s="397"/>
      <c r="D113" s="456"/>
      <c r="E113" s="456"/>
      <c r="F113" s="456"/>
      <c r="G113" s="457">
        <f>+IF(D113="NO",+IF(E113="NO",+IF(F113="NO",0,+F113),+(F113+E113)/2),+(F113+E113+D113)/3)</f>
        <v>0</v>
      </c>
      <c r="H113" s="431"/>
    </row>
    <row r="114" spans="1:8" s="169" customFormat="1" ht="15" customHeight="1" x14ac:dyDescent="0.3">
      <c r="A114" s="426"/>
      <c r="B114" s="454" t="s">
        <v>346</v>
      </c>
      <c r="C114" s="397"/>
      <c r="D114" s="458"/>
      <c r="E114" s="458"/>
      <c r="F114" s="458"/>
      <c r="G114" s="457">
        <f>+G112+G113</f>
        <v>0</v>
      </c>
      <c r="H114" s="431"/>
    </row>
    <row r="115" spans="1:8" s="169" customFormat="1" ht="12" customHeight="1" x14ac:dyDescent="0.3">
      <c r="A115" s="426"/>
      <c r="B115" s="459" t="s">
        <v>343</v>
      </c>
      <c r="C115" s="397"/>
      <c r="D115" s="397"/>
      <c r="E115" s="397"/>
      <c r="F115" s="397"/>
      <c r="G115" s="460"/>
      <c r="H115" s="431"/>
    </row>
    <row r="116" spans="1:8" s="169" customFormat="1" ht="5.0999999999999996" customHeight="1" x14ac:dyDescent="0.3">
      <c r="A116" s="426"/>
      <c r="B116" s="462"/>
      <c r="C116" s="463"/>
      <c r="D116" s="463"/>
      <c r="E116" s="463"/>
      <c r="F116" s="463"/>
      <c r="G116" s="464"/>
      <c r="H116" s="431"/>
    </row>
    <row r="117" spans="1:8" s="169" customFormat="1" ht="5.0999999999999996" customHeight="1" x14ac:dyDescent="0.3">
      <c r="A117" s="426"/>
      <c r="B117" s="397"/>
      <c r="C117" s="397"/>
      <c r="D117" s="397"/>
      <c r="E117" s="397"/>
      <c r="F117" s="397"/>
      <c r="G117" s="397"/>
      <c r="H117" s="431"/>
    </row>
    <row r="118" spans="1:8" s="169" customFormat="1" x14ac:dyDescent="0.3">
      <c r="A118" s="426"/>
      <c r="B118" s="451" t="s">
        <v>347</v>
      </c>
      <c r="C118" s="461"/>
      <c r="D118" s="461"/>
      <c r="E118" s="461"/>
      <c r="F118" s="461"/>
      <c r="G118" s="453"/>
      <c r="H118" s="431"/>
    </row>
    <row r="119" spans="1:8" s="169" customFormat="1" ht="15" customHeight="1" x14ac:dyDescent="0.3">
      <c r="A119" s="426"/>
      <c r="B119" s="454" t="s">
        <v>139</v>
      </c>
      <c r="C119" s="618" t="str">
        <f>+B14</f>
        <v>... (ragione sociale altro italiano 4)</v>
      </c>
      <c r="D119" s="619"/>
      <c r="E119" s="619"/>
      <c r="F119" s="619"/>
      <c r="G119" s="620"/>
      <c r="H119" s="431"/>
    </row>
    <row r="120" spans="1:8" s="169" customFormat="1" ht="15" customHeight="1" x14ac:dyDescent="0.3">
      <c r="A120" s="426"/>
      <c r="B120" s="454" t="s">
        <v>148</v>
      </c>
      <c r="C120" s="608"/>
      <c r="D120" s="609"/>
      <c r="E120" s="609"/>
      <c r="F120" s="609"/>
      <c r="G120" s="610"/>
      <c r="H120" s="431"/>
    </row>
    <row r="121" spans="1:8" s="169" customFormat="1" ht="15" customHeight="1" x14ac:dyDescent="0.3">
      <c r="A121" s="426"/>
      <c r="B121" s="454" t="s">
        <v>149</v>
      </c>
      <c r="C121" s="636"/>
      <c r="D121" s="637"/>
      <c r="E121" s="637"/>
      <c r="F121" s="637"/>
      <c r="G121" s="638"/>
      <c r="H121" s="431"/>
    </row>
    <row r="122" spans="1:8" s="169" customFormat="1" ht="15" customHeight="1" x14ac:dyDescent="0.3">
      <c r="A122" s="426"/>
      <c r="B122" s="454"/>
      <c r="C122" s="465"/>
      <c r="D122" s="465"/>
      <c r="E122" s="647" t="s">
        <v>128</v>
      </c>
      <c r="F122" s="647"/>
      <c r="G122" s="648"/>
      <c r="H122" s="431"/>
    </row>
    <row r="123" spans="1:8" s="169" customFormat="1" ht="15" customHeight="1" x14ac:dyDescent="0.3">
      <c r="A123" s="426"/>
      <c r="B123" s="631" t="s">
        <v>222</v>
      </c>
      <c r="C123" s="632"/>
      <c r="D123" s="632"/>
      <c r="E123" s="608"/>
      <c r="F123" s="609"/>
      <c r="G123" s="610"/>
      <c r="H123" s="431"/>
    </row>
    <row r="124" spans="1:8" s="169" customFormat="1" ht="15" customHeight="1" x14ac:dyDescent="0.3">
      <c r="A124" s="426"/>
      <c r="B124" s="454" t="s">
        <v>150</v>
      </c>
      <c r="C124" s="608"/>
      <c r="D124" s="609"/>
      <c r="E124" s="609"/>
      <c r="F124" s="609"/>
      <c r="G124" s="610"/>
      <c r="H124" s="431"/>
    </row>
    <row r="125" spans="1:8" s="169" customFormat="1" ht="15" customHeight="1" x14ac:dyDescent="0.3">
      <c r="A125" s="426"/>
      <c r="B125" s="454" t="s">
        <v>151</v>
      </c>
      <c r="C125" s="608"/>
      <c r="D125" s="609"/>
      <c r="E125" s="609"/>
      <c r="F125" s="609"/>
      <c r="G125" s="610"/>
      <c r="H125" s="431"/>
    </row>
    <row r="126" spans="1:8" s="169" customFormat="1" ht="15" customHeight="1" x14ac:dyDescent="0.3">
      <c r="A126" s="426"/>
      <c r="B126" s="454"/>
      <c r="C126" s="397"/>
      <c r="D126" s="396" t="s">
        <v>135</v>
      </c>
      <c r="E126" s="396" t="s">
        <v>136</v>
      </c>
      <c r="F126" s="396" t="s">
        <v>238</v>
      </c>
      <c r="G126" s="455" t="s">
        <v>138</v>
      </c>
      <c r="H126" s="431"/>
    </row>
    <row r="127" spans="1:8" s="169" customFormat="1" ht="15" customHeight="1" x14ac:dyDescent="0.3">
      <c r="A127" s="426"/>
      <c r="B127" s="454" t="s">
        <v>152</v>
      </c>
      <c r="C127" s="397"/>
      <c r="D127" s="456"/>
      <c r="E127" s="456">
        <v>0</v>
      </c>
      <c r="F127" s="456">
        <v>0</v>
      </c>
      <c r="G127" s="457">
        <f>+IF(D127="NO",+IF(E127="NO",+IF(F127="NO",0,+F127),+(F127+E127)/2),+(F127+E127+D127)/3)</f>
        <v>0</v>
      </c>
      <c r="H127" s="431"/>
    </row>
    <row r="128" spans="1:8" s="169" customFormat="1" ht="15" customHeight="1" x14ac:dyDescent="0.3">
      <c r="A128" s="426"/>
      <c r="B128" s="454" t="s">
        <v>344</v>
      </c>
      <c r="C128" s="397"/>
      <c r="D128" s="456"/>
      <c r="E128" s="456"/>
      <c r="F128" s="456"/>
      <c r="G128" s="457">
        <f>+IF(D128="NO",+IF(E128="NO",+IF(F128="NO",0,+F128),+(F128+E128)/2),+(F128+E128+D128)/3)</f>
        <v>0</v>
      </c>
      <c r="H128" s="431"/>
    </row>
    <row r="129" spans="1:8" s="169" customFormat="1" ht="15" customHeight="1" x14ac:dyDescent="0.3">
      <c r="A129" s="426"/>
      <c r="B129" s="454" t="s">
        <v>345</v>
      </c>
      <c r="C129" s="397"/>
      <c r="D129" s="456"/>
      <c r="E129" s="456"/>
      <c r="F129" s="456"/>
      <c r="G129" s="457">
        <f>+IF(D129="NO",+IF(E129="NO",+IF(F129="NO",0,+F129),+(F129+E129)/2),+(F129+E129+D129)/3)</f>
        <v>0</v>
      </c>
      <c r="H129" s="431"/>
    </row>
    <row r="130" spans="1:8" s="169" customFormat="1" ht="15" customHeight="1" x14ac:dyDescent="0.3">
      <c r="A130" s="426"/>
      <c r="B130" s="454" t="s">
        <v>346</v>
      </c>
      <c r="C130" s="397"/>
      <c r="D130" s="458"/>
      <c r="E130" s="458"/>
      <c r="F130" s="458"/>
      <c r="G130" s="457">
        <f>+G128+G129</f>
        <v>0</v>
      </c>
      <c r="H130" s="431"/>
    </row>
    <row r="131" spans="1:8" s="169" customFormat="1" ht="12" customHeight="1" x14ac:dyDescent="0.3">
      <c r="A131" s="426"/>
      <c r="B131" s="459" t="s">
        <v>343</v>
      </c>
      <c r="C131" s="397"/>
      <c r="D131" s="397"/>
      <c r="E131" s="397"/>
      <c r="F131" s="397"/>
      <c r="G131" s="460"/>
      <c r="H131" s="431"/>
    </row>
    <row r="132" spans="1:8" s="169" customFormat="1" ht="5.0999999999999996" customHeight="1" x14ac:dyDescent="0.3">
      <c r="A132" s="426"/>
      <c r="B132" s="462"/>
      <c r="C132" s="463"/>
      <c r="D132" s="463"/>
      <c r="E132" s="463"/>
      <c r="F132" s="463"/>
      <c r="G132" s="464"/>
      <c r="H132" s="431"/>
    </row>
    <row r="133" spans="1:8" s="169" customFormat="1" ht="5.0999999999999996" customHeight="1" x14ac:dyDescent="0.3">
      <c r="A133" s="426"/>
      <c r="B133" s="397"/>
      <c r="C133" s="397"/>
      <c r="D133" s="397"/>
      <c r="E133" s="397"/>
      <c r="F133" s="397"/>
      <c r="G133" s="397"/>
      <c r="H133" s="431"/>
    </row>
    <row r="134" spans="1:8" s="169" customFormat="1" ht="5.0999999999999996" customHeight="1" x14ac:dyDescent="0.3">
      <c r="A134" s="426"/>
      <c r="B134" s="467"/>
      <c r="C134" s="467"/>
      <c r="D134" s="467"/>
      <c r="E134" s="467"/>
      <c r="F134" s="467"/>
      <c r="G134" s="467"/>
      <c r="H134" s="431"/>
    </row>
    <row r="135" spans="1:8" s="169" customFormat="1" ht="5.0999999999999996" customHeight="1" x14ac:dyDescent="0.3">
      <c r="A135" s="426"/>
      <c r="B135" s="397"/>
      <c r="C135" s="397"/>
      <c r="D135" s="397"/>
      <c r="E135" s="397"/>
      <c r="F135" s="397"/>
      <c r="G135" s="397"/>
      <c r="H135" s="431"/>
    </row>
    <row r="136" spans="1:8" s="169" customFormat="1" ht="15" customHeight="1" x14ac:dyDescent="0.3">
      <c r="A136" s="426"/>
      <c r="B136" s="451" t="s">
        <v>146</v>
      </c>
      <c r="C136" s="461"/>
      <c r="D136" s="461"/>
      <c r="E136" s="461"/>
      <c r="F136" s="461"/>
      <c r="G136" s="453"/>
      <c r="H136" s="431"/>
    </row>
    <row r="137" spans="1:8" s="169" customFormat="1" ht="15" customHeight="1" x14ac:dyDescent="0.3">
      <c r="A137" s="426"/>
      <c r="B137" s="454" t="s">
        <v>139</v>
      </c>
      <c r="C137" s="618" t="str">
        <f>+B17</f>
        <v>... (ragione sociale estero 1)</v>
      </c>
      <c r="D137" s="619"/>
      <c r="E137" s="619"/>
      <c r="F137" s="619"/>
      <c r="G137" s="620"/>
      <c r="H137" s="431"/>
    </row>
    <row r="138" spans="1:8" s="169" customFormat="1" ht="15" customHeight="1" x14ac:dyDescent="0.3">
      <c r="A138" s="426"/>
      <c r="B138" s="454" t="s">
        <v>147</v>
      </c>
      <c r="C138" s="633"/>
      <c r="D138" s="634"/>
      <c r="E138" s="634"/>
      <c r="F138" s="634"/>
      <c r="G138" s="635"/>
      <c r="H138" s="431"/>
    </row>
    <row r="139" spans="1:8" s="169" customFormat="1" ht="15" customHeight="1" x14ac:dyDescent="0.3">
      <c r="A139" s="426"/>
      <c r="B139" s="454" t="s">
        <v>224</v>
      </c>
      <c r="C139" s="633"/>
      <c r="D139" s="634"/>
      <c r="E139" s="634"/>
      <c r="F139" s="634"/>
      <c r="G139" s="635"/>
      <c r="H139" s="431"/>
    </row>
    <row r="140" spans="1:8" s="169" customFormat="1" ht="15" customHeight="1" x14ac:dyDescent="0.3">
      <c r="A140" s="426"/>
      <c r="B140" s="454" t="s">
        <v>144</v>
      </c>
      <c r="C140" s="633"/>
      <c r="D140" s="634"/>
      <c r="E140" s="634"/>
      <c r="F140" s="634"/>
      <c r="G140" s="635"/>
      <c r="H140" s="431"/>
    </row>
    <row r="141" spans="1:8" s="169" customFormat="1" ht="15" customHeight="1" x14ac:dyDescent="0.3">
      <c r="A141" s="426"/>
      <c r="B141" s="454" t="s">
        <v>131</v>
      </c>
      <c r="C141" s="633"/>
      <c r="D141" s="634"/>
      <c r="E141" s="634"/>
      <c r="F141" s="634"/>
      <c r="G141" s="635"/>
      <c r="H141" s="431"/>
    </row>
    <row r="142" spans="1:8" s="169" customFormat="1" ht="15" customHeight="1" x14ac:dyDescent="0.3">
      <c r="A142" s="426"/>
      <c r="B142" s="454" t="s">
        <v>145</v>
      </c>
      <c r="C142" s="633"/>
      <c r="D142" s="634"/>
      <c r="E142" s="634"/>
      <c r="F142" s="634"/>
      <c r="G142" s="635"/>
      <c r="H142" s="431"/>
    </row>
    <row r="143" spans="1:8" s="169" customFormat="1" ht="15" customHeight="1" x14ac:dyDescent="0.3">
      <c r="A143" s="426"/>
      <c r="B143" s="454"/>
      <c r="C143" s="397"/>
      <c r="D143" s="396" t="s">
        <v>135</v>
      </c>
      <c r="E143" s="396" t="s">
        <v>136</v>
      </c>
      <c r="F143" s="396" t="s">
        <v>238</v>
      </c>
      <c r="G143" s="455" t="s">
        <v>138</v>
      </c>
      <c r="H143" s="431"/>
    </row>
    <row r="144" spans="1:8" s="169" customFormat="1" ht="15" customHeight="1" x14ac:dyDescent="0.3">
      <c r="A144" s="426"/>
      <c r="B144" s="454" t="s">
        <v>140</v>
      </c>
      <c r="C144" s="397"/>
      <c r="D144" s="456"/>
      <c r="E144" s="456"/>
      <c r="F144" s="456"/>
      <c r="G144" s="457">
        <f>+IF(D144="NO",+IF(E144="NO",+IF(F144="NO",0,+F144),+(F144+E144)/2),+(F144+E144+D144)/3)</f>
        <v>0</v>
      </c>
      <c r="H144" s="431"/>
    </row>
    <row r="145" spans="1:8" s="169" customFormat="1" ht="15" customHeight="1" x14ac:dyDescent="0.3">
      <c r="A145" s="426"/>
      <c r="B145" s="454" t="s">
        <v>344</v>
      </c>
      <c r="C145" s="397"/>
      <c r="D145" s="456"/>
      <c r="E145" s="456"/>
      <c r="F145" s="456"/>
      <c r="G145" s="457">
        <f>+IF(D145="NO",+IF(E145="NO",+IF(F145="NO",0,+F145),+(F145+E145)/2),+(F145+E145+D145)/3)</f>
        <v>0</v>
      </c>
      <c r="H145" s="431"/>
    </row>
    <row r="146" spans="1:8" s="169" customFormat="1" ht="15" customHeight="1" x14ac:dyDescent="0.3">
      <c r="A146" s="426"/>
      <c r="B146" s="454" t="s">
        <v>345</v>
      </c>
      <c r="C146" s="397"/>
      <c r="D146" s="456"/>
      <c r="E146" s="456"/>
      <c r="F146" s="456"/>
      <c r="G146" s="457">
        <f>+IF(D146="NO",+IF(E146="NO",+IF(F146="NO",0,+F146),+(F146+E146)/2),+(F146+E146+D146)/3)</f>
        <v>0</v>
      </c>
      <c r="H146" s="431"/>
    </row>
    <row r="147" spans="1:8" s="169" customFormat="1" ht="15" customHeight="1" x14ac:dyDescent="0.3">
      <c r="A147" s="426"/>
      <c r="B147" s="454" t="s">
        <v>346</v>
      </c>
      <c r="C147" s="397"/>
      <c r="D147" s="458"/>
      <c r="E147" s="458"/>
      <c r="F147" s="458"/>
      <c r="G147" s="457">
        <f>+G145+G146</f>
        <v>0</v>
      </c>
      <c r="H147" s="431"/>
    </row>
    <row r="148" spans="1:8" s="169" customFormat="1" ht="12" customHeight="1" x14ac:dyDescent="0.3">
      <c r="A148" s="426"/>
      <c r="B148" s="459" t="s">
        <v>343</v>
      </c>
      <c r="C148" s="397"/>
      <c r="D148" s="397"/>
      <c r="E148" s="397"/>
      <c r="F148" s="397"/>
      <c r="G148" s="460"/>
      <c r="H148" s="431"/>
    </row>
    <row r="149" spans="1:8" s="169" customFormat="1" ht="5.0999999999999996" customHeight="1" x14ac:dyDescent="0.3">
      <c r="A149" s="426"/>
      <c r="B149" s="462"/>
      <c r="C149" s="463"/>
      <c r="D149" s="463"/>
      <c r="E149" s="463"/>
      <c r="F149" s="463"/>
      <c r="G149" s="464"/>
      <c r="H149" s="431"/>
    </row>
    <row r="150" spans="1:8" s="169" customFormat="1" ht="5.0999999999999996" customHeight="1" x14ac:dyDescent="0.3">
      <c r="A150" s="426"/>
      <c r="B150" s="397"/>
      <c r="C150" s="397"/>
      <c r="D150" s="397"/>
      <c r="E150" s="397"/>
      <c r="F150" s="397"/>
      <c r="G150" s="397"/>
      <c r="H150" s="431"/>
    </row>
    <row r="151" spans="1:8" s="169" customFormat="1" ht="15" customHeight="1" x14ac:dyDescent="0.3">
      <c r="A151" s="426"/>
      <c r="B151" s="451" t="s">
        <v>153</v>
      </c>
      <c r="C151" s="461"/>
      <c r="D151" s="461"/>
      <c r="E151" s="461"/>
      <c r="F151" s="461"/>
      <c r="G151" s="453"/>
      <c r="H151" s="431"/>
    </row>
    <row r="152" spans="1:8" s="169" customFormat="1" ht="15" customHeight="1" x14ac:dyDescent="0.3">
      <c r="A152" s="426"/>
      <c r="B152" s="454" t="s">
        <v>139</v>
      </c>
      <c r="C152" s="618" t="str">
        <f>+B18</f>
        <v>... (ragione sociale estero 2)</v>
      </c>
      <c r="D152" s="619"/>
      <c r="E152" s="619"/>
      <c r="F152" s="619"/>
      <c r="G152" s="620"/>
      <c r="H152" s="431"/>
    </row>
    <row r="153" spans="1:8" s="169" customFormat="1" ht="15" customHeight="1" x14ac:dyDescent="0.3">
      <c r="A153" s="426"/>
      <c r="B153" s="454" t="s">
        <v>147</v>
      </c>
      <c r="C153" s="608"/>
      <c r="D153" s="609"/>
      <c r="E153" s="609"/>
      <c r="F153" s="609"/>
      <c r="G153" s="610"/>
      <c r="H153" s="431"/>
    </row>
    <row r="154" spans="1:8" s="169" customFormat="1" ht="15" customHeight="1" x14ac:dyDescent="0.3">
      <c r="A154" s="426"/>
      <c r="B154" s="454" t="s">
        <v>224</v>
      </c>
      <c r="C154" s="608"/>
      <c r="D154" s="609"/>
      <c r="E154" s="609"/>
      <c r="F154" s="609"/>
      <c r="G154" s="610"/>
      <c r="H154" s="431"/>
    </row>
    <row r="155" spans="1:8" s="169" customFormat="1" ht="15" customHeight="1" x14ac:dyDescent="0.3">
      <c r="A155" s="426"/>
      <c r="B155" s="454" t="s">
        <v>144</v>
      </c>
      <c r="C155" s="608"/>
      <c r="D155" s="609"/>
      <c r="E155" s="609"/>
      <c r="F155" s="609"/>
      <c r="G155" s="610"/>
      <c r="H155" s="431"/>
    </row>
    <row r="156" spans="1:8" s="169" customFormat="1" ht="15" customHeight="1" x14ac:dyDescent="0.3">
      <c r="A156" s="426"/>
      <c r="B156" s="454" t="s">
        <v>131</v>
      </c>
      <c r="C156" s="608"/>
      <c r="D156" s="609"/>
      <c r="E156" s="609"/>
      <c r="F156" s="609"/>
      <c r="G156" s="610"/>
      <c r="H156" s="431"/>
    </row>
    <row r="157" spans="1:8" s="169" customFormat="1" ht="15" customHeight="1" x14ac:dyDescent="0.3">
      <c r="A157" s="426"/>
      <c r="B157" s="454" t="s">
        <v>145</v>
      </c>
      <c r="C157" s="608"/>
      <c r="D157" s="609"/>
      <c r="E157" s="609"/>
      <c r="F157" s="609"/>
      <c r="G157" s="610"/>
      <c r="H157" s="431"/>
    </row>
    <row r="158" spans="1:8" s="169" customFormat="1" ht="15" customHeight="1" x14ac:dyDescent="0.3">
      <c r="A158" s="426"/>
      <c r="B158" s="454"/>
      <c r="C158" s="397"/>
      <c r="D158" s="396" t="s">
        <v>135</v>
      </c>
      <c r="E158" s="396" t="s">
        <v>136</v>
      </c>
      <c r="F158" s="396" t="s">
        <v>238</v>
      </c>
      <c r="G158" s="455" t="s">
        <v>138</v>
      </c>
      <c r="H158" s="431"/>
    </row>
    <row r="159" spans="1:8" s="169" customFormat="1" ht="15" customHeight="1" x14ac:dyDescent="0.3">
      <c r="A159" s="426"/>
      <c r="B159" s="454" t="s">
        <v>140</v>
      </c>
      <c r="C159" s="397"/>
      <c r="D159" s="456"/>
      <c r="E159" s="456">
        <v>0</v>
      </c>
      <c r="F159" s="456">
        <v>0</v>
      </c>
      <c r="G159" s="457">
        <f>+IF(D159="NO",+IF(E159="NO",+IF(F159="NO",0,+F159),+(F159+E159)/2),+(F159+E159+D159)/3)</f>
        <v>0</v>
      </c>
      <c r="H159" s="431"/>
    </row>
    <row r="160" spans="1:8" s="169" customFormat="1" ht="15" customHeight="1" x14ac:dyDescent="0.3">
      <c r="A160" s="426"/>
      <c r="B160" s="454" t="s">
        <v>344</v>
      </c>
      <c r="C160" s="397"/>
      <c r="D160" s="456"/>
      <c r="E160" s="456"/>
      <c r="F160" s="456"/>
      <c r="G160" s="457">
        <f>+IF(D160="NO",+IF(E160="NO",+IF(F160="NO",0,+F160),+(F160+E160)/2),+(F160+E160+D160)/3)</f>
        <v>0</v>
      </c>
      <c r="H160" s="431"/>
    </row>
    <row r="161" spans="1:8" s="169" customFormat="1" ht="15" customHeight="1" x14ac:dyDescent="0.3">
      <c r="A161" s="426"/>
      <c r="B161" s="454" t="s">
        <v>345</v>
      </c>
      <c r="C161" s="397"/>
      <c r="D161" s="456"/>
      <c r="E161" s="456"/>
      <c r="F161" s="456"/>
      <c r="G161" s="457">
        <f>+IF(D161="NO",+IF(E161="NO",+IF(F161="NO",0,+F161),+(F161+E161)/2),+(F161+E161+D161)/3)</f>
        <v>0</v>
      </c>
      <c r="H161" s="431"/>
    </row>
    <row r="162" spans="1:8" s="169" customFormat="1" ht="15" customHeight="1" x14ac:dyDescent="0.3">
      <c r="A162" s="426"/>
      <c r="B162" s="454" t="s">
        <v>346</v>
      </c>
      <c r="C162" s="397"/>
      <c r="D162" s="458"/>
      <c r="E162" s="458"/>
      <c r="F162" s="458"/>
      <c r="G162" s="457">
        <f>+G160+G161</f>
        <v>0</v>
      </c>
      <c r="H162" s="431"/>
    </row>
    <row r="163" spans="1:8" s="169" customFormat="1" ht="12" customHeight="1" x14ac:dyDescent="0.3">
      <c r="A163" s="426"/>
      <c r="B163" s="459" t="s">
        <v>343</v>
      </c>
      <c r="C163" s="397"/>
      <c r="D163" s="397"/>
      <c r="E163" s="397"/>
      <c r="F163" s="397"/>
      <c r="G163" s="460"/>
      <c r="H163" s="431"/>
    </row>
    <row r="164" spans="1:8" s="169" customFormat="1" ht="5.0999999999999996" customHeight="1" x14ac:dyDescent="0.3">
      <c r="A164" s="426"/>
      <c r="B164" s="462"/>
      <c r="C164" s="463"/>
      <c r="D164" s="463"/>
      <c r="E164" s="463"/>
      <c r="F164" s="463"/>
      <c r="G164" s="464"/>
      <c r="H164" s="431"/>
    </row>
    <row r="165" spans="1:8" s="169" customFormat="1" ht="5.0999999999999996" customHeight="1" x14ac:dyDescent="0.3">
      <c r="A165" s="426"/>
      <c r="B165" s="397"/>
      <c r="C165" s="397"/>
      <c r="D165" s="397"/>
      <c r="E165" s="397"/>
      <c r="F165" s="397"/>
      <c r="G165" s="397"/>
      <c r="H165" s="431"/>
    </row>
    <row r="166" spans="1:8" s="169" customFormat="1" ht="15" customHeight="1" x14ac:dyDescent="0.3">
      <c r="A166" s="426"/>
      <c r="B166" s="451" t="s">
        <v>157</v>
      </c>
      <c r="C166" s="461"/>
      <c r="D166" s="461"/>
      <c r="E166" s="461"/>
      <c r="F166" s="461"/>
      <c r="G166" s="453"/>
      <c r="H166" s="431"/>
    </row>
    <row r="167" spans="1:8" s="169" customFormat="1" ht="15" customHeight="1" x14ac:dyDescent="0.3">
      <c r="A167" s="426"/>
      <c r="B167" s="454" t="s">
        <v>139</v>
      </c>
      <c r="C167" s="618" t="str">
        <f>+B19</f>
        <v>... (ragione sociale estero 3)</v>
      </c>
      <c r="D167" s="619"/>
      <c r="E167" s="619"/>
      <c r="F167" s="619"/>
      <c r="G167" s="620"/>
      <c r="H167" s="431"/>
    </row>
    <row r="168" spans="1:8" s="169" customFormat="1" ht="15" customHeight="1" x14ac:dyDescent="0.3">
      <c r="A168" s="426"/>
      <c r="B168" s="454" t="s">
        <v>147</v>
      </c>
      <c r="C168" s="608"/>
      <c r="D168" s="609"/>
      <c r="E168" s="609"/>
      <c r="F168" s="609"/>
      <c r="G168" s="610"/>
      <c r="H168" s="431"/>
    </row>
    <row r="169" spans="1:8" s="169" customFormat="1" ht="15" customHeight="1" x14ac:dyDescent="0.3">
      <c r="A169" s="426"/>
      <c r="B169" s="454" t="s">
        <v>224</v>
      </c>
      <c r="C169" s="636"/>
      <c r="D169" s="637"/>
      <c r="E169" s="637"/>
      <c r="F169" s="637"/>
      <c r="G169" s="638"/>
      <c r="H169" s="431"/>
    </row>
    <row r="170" spans="1:8" s="169" customFormat="1" ht="15" customHeight="1" x14ac:dyDescent="0.3">
      <c r="A170" s="426"/>
      <c r="B170" s="454" t="s">
        <v>144</v>
      </c>
      <c r="C170" s="636"/>
      <c r="D170" s="637"/>
      <c r="E170" s="637"/>
      <c r="F170" s="637"/>
      <c r="G170" s="638"/>
      <c r="H170" s="431"/>
    </row>
    <row r="171" spans="1:8" s="169" customFormat="1" ht="15" customHeight="1" x14ac:dyDescent="0.3">
      <c r="A171" s="426"/>
      <c r="B171" s="454" t="s">
        <v>131</v>
      </c>
      <c r="C171" s="636"/>
      <c r="D171" s="637"/>
      <c r="E171" s="637"/>
      <c r="F171" s="637"/>
      <c r="G171" s="638"/>
      <c r="H171" s="431"/>
    </row>
    <row r="172" spans="1:8" s="169" customFormat="1" ht="15" customHeight="1" x14ac:dyDescent="0.3">
      <c r="A172" s="426"/>
      <c r="B172" s="454" t="s">
        <v>145</v>
      </c>
      <c r="C172" s="608"/>
      <c r="D172" s="609"/>
      <c r="E172" s="609"/>
      <c r="F172" s="609"/>
      <c r="G172" s="610"/>
      <c r="H172" s="431"/>
    </row>
    <row r="173" spans="1:8" s="169" customFormat="1" ht="15" customHeight="1" x14ac:dyDescent="0.3">
      <c r="A173" s="426"/>
      <c r="B173" s="454"/>
      <c r="C173" s="397"/>
      <c r="D173" s="396" t="s">
        <v>135</v>
      </c>
      <c r="E173" s="396" t="s">
        <v>136</v>
      </c>
      <c r="F173" s="396" t="s">
        <v>238</v>
      </c>
      <c r="G173" s="455" t="s">
        <v>138</v>
      </c>
      <c r="H173" s="431"/>
    </row>
    <row r="174" spans="1:8" s="169" customFormat="1" ht="15" customHeight="1" x14ac:dyDescent="0.3">
      <c r="A174" s="426"/>
      <c r="B174" s="454" t="s">
        <v>140</v>
      </c>
      <c r="C174" s="397"/>
      <c r="D174" s="456"/>
      <c r="E174" s="456">
        <v>0</v>
      </c>
      <c r="F174" s="456">
        <v>0</v>
      </c>
      <c r="G174" s="457">
        <f>+IF(D174="NO",+IF(E174="NO",+IF(F174="NO",0,+F174),+(F174+E174)/2),+(F174+E174+D174)/3)</f>
        <v>0</v>
      </c>
      <c r="H174" s="431"/>
    </row>
    <row r="175" spans="1:8" s="169" customFormat="1" ht="15" customHeight="1" x14ac:dyDescent="0.3">
      <c r="A175" s="426"/>
      <c r="B175" s="454" t="s">
        <v>344</v>
      </c>
      <c r="C175" s="397"/>
      <c r="D175" s="456"/>
      <c r="E175" s="456"/>
      <c r="F175" s="456"/>
      <c r="G175" s="457">
        <f>+IF(D175="NO",+IF(E175="NO",+IF(F175="NO",0,+F175),+(F175+E175)/2),+(F175+E175+D175)/3)</f>
        <v>0</v>
      </c>
      <c r="H175" s="431"/>
    </row>
    <row r="176" spans="1:8" s="169" customFormat="1" ht="15" customHeight="1" x14ac:dyDescent="0.3">
      <c r="A176" s="426"/>
      <c r="B176" s="454" t="s">
        <v>345</v>
      </c>
      <c r="C176" s="397"/>
      <c r="D176" s="456"/>
      <c r="E176" s="456"/>
      <c r="F176" s="456"/>
      <c r="G176" s="457">
        <f>+IF(D176="NO",+IF(E176="NO",+IF(F176="NO",0,+F176),+(F176+E176)/2),+(F176+E176+D176)/3)</f>
        <v>0</v>
      </c>
      <c r="H176" s="431"/>
    </row>
    <row r="177" spans="1:8" s="169" customFormat="1" ht="15" customHeight="1" x14ac:dyDescent="0.3">
      <c r="A177" s="426"/>
      <c r="B177" s="454" t="s">
        <v>346</v>
      </c>
      <c r="C177" s="397"/>
      <c r="D177" s="458"/>
      <c r="E177" s="458"/>
      <c r="F177" s="458"/>
      <c r="G177" s="457">
        <f>+G175+G176</f>
        <v>0</v>
      </c>
      <c r="H177" s="431"/>
    </row>
    <row r="178" spans="1:8" s="169" customFormat="1" ht="12" customHeight="1" x14ac:dyDescent="0.3">
      <c r="A178" s="426"/>
      <c r="B178" s="459" t="s">
        <v>343</v>
      </c>
      <c r="C178" s="397"/>
      <c r="D178" s="397"/>
      <c r="E178" s="397"/>
      <c r="F178" s="397"/>
      <c r="G178" s="460"/>
      <c r="H178" s="431"/>
    </row>
    <row r="179" spans="1:8" s="169" customFormat="1" ht="5.0999999999999996" customHeight="1" x14ac:dyDescent="0.3">
      <c r="A179" s="426"/>
      <c r="B179" s="462"/>
      <c r="C179" s="463"/>
      <c r="D179" s="463"/>
      <c r="E179" s="463"/>
      <c r="F179" s="463"/>
      <c r="G179" s="464"/>
      <c r="H179" s="431"/>
    </row>
    <row r="180" spans="1:8" s="169" customFormat="1" ht="5.0999999999999996" customHeight="1" x14ac:dyDescent="0.3">
      <c r="A180" s="426"/>
      <c r="B180" s="397"/>
      <c r="C180" s="397"/>
      <c r="D180" s="397"/>
      <c r="E180" s="397"/>
      <c r="F180" s="397"/>
      <c r="G180" s="397"/>
      <c r="H180" s="431"/>
    </row>
    <row r="181" spans="1:8" s="169" customFormat="1" ht="15" customHeight="1" x14ac:dyDescent="0.3">
      <c r="A181" s="426"/>
      <c r="B181" s="451" t="s">
        <v>158</v>
      </c>
      <c r="C181" s="461"/>
      <c r="D181" s="461"/>
      <c r="E181" s="461"/>
      <c r="F181" s="461"/>
      <c r="G181" s="453"/>
      <c r="H181" s="431"/>
    </row>
    <row r="182" spans="1:8" s="169" customFormat="1" ht="15" customHeight="1" x14ac:dyDescent="0.3">
      <c r="A182" s="426"/>
      <c r="B182" s="454" t="s">
        <v>139</v>
      </c>
      <c r="C182" s="618" t="str">
        <f>+B20</f>
        <v>... (ragione sociale estero 4)</v>
      </c>
      <c r="D182" s="619"/>
      <c r="E182" s="619"/>
      <c r="F182" s="619"/>
      <c r="G182" s="620"/>
      <c r="H182" s="431"/>
    </row>
    <row r="183" spans="1:8" s="169" customFormat="1" ht="15" customHeight="1" x14ac:dyDescent="0.3">
      <c r="A183" s="426"/>
      <c r="B183" s="454" t="s">
        <v>147</v>
      </c>
      <c r="C183" s="608"/>
      <c r="D183" s="609"/>
      <c r="E183" s="609"/>
      <c r="F183" s="609"/>
      <c r="G183" s="610"/>
      <c r="H183" s="431"/>
    </row>
    <row r="184" spans="1:8" s="169" customFormat="1" ht="15" customHeight="1" x14ac:dyDescent="0.3">
      <c r="A184" s="426"/>
      <c r="B184" s="454" t="s">
        <v>224</v>
      </c>
      <c r="C184" s="636"/>
      <c r="D184" s="637"/>
      <c r="E184" s="637"/>
      <c r="F184" s="637"/>
      <c r="G184" s="638"/>
      <c r="H184" s="431"/>
    </row>
    <row r="185" spans="1:8" s="169" customFormat="1" ht="15" customHeight="1" x14ac:dyDescent="0.3">
      <c r="A185" s="426"/>
      <c r="B185" s="454" t="s">
        <v>144</v>
      </c>
      <c r="C185" s="636"/>
      <c r="D185" s="637"/>
      <c r="E185" s="637"/>
      <c r="F185" s="637"/>
      <c r="G185" s="638"/>
      <c r="H185" s="431"/>
    </row>
    <row r="186" spans="1:8" s="169" customFormat="1" ht="15" customHeight="1" x14ac:dyDescent="0.3">
      <c r="A186" s="426"/>
      <c r="B186" s="454" t="s">
        <v>131</v>
      </c>
      <c r="C186" s="636"/>
      <c r="D186" s="637"/>
      <c r="E186" s="637"/>
      <c r="F186" s="637"/>
      <c r="G186" s="638"/>
      <c r="H186" s="431"/>
    </row>
    <row r="187" spans="1:8" s="169" customFormat="1" ht="15" customHeight="1" x14ac:dyDescent="0.3">
      <c r="A187" s="426"/>
      <c r="B187" s="454" t="s">
        <v>145</v>
      </c>
      <c r="C187" s="608"/>
      <c r="D187" s="609"/>
      <c r="E187" s="609"/>
      <c r="F187" s="609"/>
      <c r="G187" s="610"/>
      <c r="H187" s="431"/>
    </row>
    <row r="188" spans="1:8" s="169" customFormat="1" ht="15" customHeight="1" x14ac:dyDescent="0.3">
      <c r="A188" s="426"/>
      <c r="B188" s="454"/>
      <c r="C188" s="397"/>
      <c r="D188" s="396" t="s">
        <v>135</v>
      </c>
      <c r="E188" s="396" t="s">
        <v>136</v>
      </c>
      <c r="F188" s="396" t="s">
        <v>238</v>
      </c>
      <c r="G188" s="455" t="s">
        <v>138</v>
      </c>
      <c r="H188" s="431"/>
    </row>
    <row r="189" spans="1:8" s="169" customFormat="1" ht="15" customHeight="1" x14ac:dyDescent="0.3">
      <c r="A189" s="426"/>
      <c r="B189" s="454" t="s">
        <v>140</v>
      </c>
      <c r="C189" s="397"/>
      <c r="D189" s="456"/>
      <c r="E189" s="456">
        <v>0</v>
      </c>
      <c r="F189" s="456"/>
      <c r="G189" s="457">
        <f>+IF(D189="NO",+IF(E189="NO",+IF(F189="NO",0,+F189),+(F189+E189)/2),+(F189+E189+D189)/3)</f>
        <v>0</v>
      </c>
      <c r="H189" s="431"/>
    </row>
    <row r="190" spans="1:8" s="169" customFormat="1" ht="15" customHeight="1" x14ac:dyDescent="0.3">
      <c r="A190" s="426"/>
      <c r="B190" s="454" t="s">
        <v>344</v>
      </c>
      <c r="C190" s="397"/>
      <c r="D190" s="456"/>
      <c r="E190" s="456"/>
      <c r="F190" s="456"/>
      <c r="G190" s="457">
        <f>+IF(D190="NO",+IF(E190="NO",+IF(F190="NO",0,+F190),+(F190+E190)/2),+(F190+E190+D190)/3)</f>
        <v>0</v>
      </c>
      <c r="H190" s="431"/>
    </row>
    <row r="191" spans="1:8" s="169" customFormat="1" ht="15" customHeight="1" x14ac:dyDescent="0.3">
      <c r="A191" s="426"/>
      <c r="B191" s="454" t="s">
        <v>345</v>
      </c>
      <c r="C191" s="397"/>
      <c r="D191" s="456"/>
      <c r="E191" s="456"/>
      <c r="F191" s="456"/>
      <c r="G191" s="457">
        <f>+IF(D191="NO",+IF(E191="NO",+IF(F191="NO",0,+F191),+(F191+E191)/2),+(F191+E191+D191)/3)</f>
        <v>0</v>
      </c>
      <c r="H191" s="431"/>
    </row>
    <row r="192" spans="1:8" s="169" customFormat="1" ht="15" customHeight="1" x14ac:dyDescent="0.3">
      <c r="A192" s="426"/>
      <c r="B192" s="454" t="s">
        <v>346</v>
      </c>
      <c r="C192" s="397"/>
      <c r="D192" s="458"/>
      <c r="E192" s="458"/>
      <c r="F192" s="458"/>
      <c r="G192" s="457">
        <f>+G190+G191</f>
        <v>0</v>
      </c>
      <c r="H192" s="431"/>
    </row>
    <row r="193" spans="1:8" s="169" customFormat="1" ht="12" customHeight="1" x14ac:dyDescent="0.3">
      <c r="A193" s="426"/>
      <c r="B193" s="459" t="s">
        <v>343</v>
      </c>
      <c r="C193" s="397"/>
      <c r="D193" s="397"/>
      <c r="E193" s="397"/>
      <c r="F193" s="397"/>
      <c r="G193" s="460"/>
      <c r="H193" s="431"/>
    </row>
    <row r="194" spans="1:8" s="169" customFormat="1" ht="5.0999999999999996" customHeight="1" thickBot="1" x14ac:dyDescent="0.35">
      <c r="A194" s="446"/>
      <c r="B194" s="449"/>
      <c r="C194" s="449"/>
      <c r="D194" s="449"/>
      <c r="E194" s="449"/>
      <c r="F194" s="449"/>
      <c r="G194" s="449"/>
      <c r="H194" s="450"/>
    </row>
    <row r="195" spans="1:8" s="169" customFormat="1" x14ac:dyDescent="0.3">
      <c r="A195" s="395" t="s">
        <v>162</v>
      </c>
      <c r="B195" s="468"/>
      <c r="C195" s="468"/>
      <c r="D195" s="468"/>
      <c r="E195" s="468"/>
      <c r="F195" s="468"/>
      <c r="G195" s="468"/>
      <c r="H195" s="469"/>
    </row>
    <row r="196" spans="1:8" s="169" customFormat="1" ht="45" customHeight="1" x14ac:dyDescent="0.3">
      <c r="A196" s="426"/>
      <c r="B196" s="608"/>
      <c r="C196" s="609"/>
      <c r="D196" s="609"/>
      <c r="E196" s="609"/>
      <c r="F196" s="609"/>
      <c r="G196" s="610"/>
      <c r="H196" s="431"/>
    </row>
    <row r="197" spans="1:8" s="169" customFormat="1" ht="5.0999999999999996" customHeight="1" thickBot="1" x14ac:dyDescent="0.35">
      <c r="A197" s="446"/>
      <c r="B197" s="449"/>
      <c r="C197" s="449"/>
      <c r="D197" s="449"/>
      <c r="E197" s="449"/>
      <c r="F197" s="449"/>
      <c r="G197" s="449"/>
      <c r="H197" s="450"/>
    </row>
  </sheetData>
  <sheetProtection algorithmName="SHA-512" hashValue="BvqsO6Wl7wU2ICbIlEla/9Rr3/XQ8v5mYB5sdnCF8MbyAtcUnlEif/wN4hXAhzfyjFiDoO6roZuy78xc8/uw6Q==" saltValue="bQyPKqr/MPUurDu4kJBSWg==" spinCount="100000" sheet="1" objects="1" scenarios="1"/>
  <mergeCells count="89">
    <mergeCell ref="C168:G168"/>
    <mergeCell ref="C185:G185"/>
    <mergeCell ref="C186:G186"/>
    <mergeCell ref="C171:G171"/>
    <mergeCell ref="C172:G172"/>
    <mergeCell ref="C182:G182"/>
    <mergeCell ref="C183:G183"/>
    <mergeCell ref="C170:G170"/>
    <mergeCell ref="C184:G184"/>
    <mergeCell ref="C169:G169"/>
    <mergeCell ref="C108:G108"/>
    <mergeCell ref="C109:G109"/>
    <mergeCell ref="C119:G119"/>
    <mergeCell ref="C105:G105"/>
    <mergeCell ref="E106:G106"/>
    <mergeCell ref="E90:G90"/>
    <mergeCell ref="B91:D91"/>
    <mergeCell ref="E91:G91"/>
    <mergeCell ref="C92:G92"/>
    <mergeCell ref="C93:G93"/>
    <mergeCell ref="C187:G187"/>
    <mergeCell ref="C73:G73"/>
    <mergeCell ref="C77:G77"/>
    <mergeCell ref="C76:G76"/>
    <mergeCell ref="B75:D75"/>
    <mergeCell ref="E75:G75"/>
    <mergeCell ref="E74:G74"/>
    <mergeCell ref="C139:G139"/>
    <mergeCell ref="C141:G141"/>
    <mergeCell ref="C137:G137"/>
    <mergeCell ref="C138:G138"/>
    <mergeCell ref="C140:G140"/>
    <mergeCell ref="E122:G122"/>
    <mergeCell ref="B107:D107"/>
    <mergeCell ref="E107:G107"/>
    <mergeCell ref="C103:G103"/>
    <mergeCell ref="C120:G120"/>
    <mergeCell ref="C121:G121"/>
    <mergeCell ref="C104:G104"/>
    <mergeCell ref="B6:C6"/>
    <mergeCell ref="B7:C7"/>
    <mergeCell ref="B8:C8"/>
    <mergeCell ref="B9:C9"/>
    <mergeCell ref="C87:G87"/>
    <mergeCell ref="C88:G88"/>
    <mergeCell ref="C89:G89"/>
    <mergeCell ref="B10:C10"/>
    <mergeCell ref="C27:G27"/>
    <mergeCell ref="C37:G37"/>
    <mergeCell ref="C38:G38"/>
    <mergeCell ref="C48:G48"/>
    <mergeCell ref="C49:G49"/>
    <mergeCell ref="C124:G124"/>
    <mergeCell ref="C125:G125"/>
    <mergeCell ref="C156:G156"/>
    <mergeCell ref="B123:D123"/>
    <mergeCell ref="E123:G123"/>
    <mergeCell ref="C154:G154"/>
    <mergeCell ref="C142:G142"/>
    <mergeCell ref="C157:G157"/>
    <mergeCell ref="C167:G167"/>
    <mergeCell ref="C152:G152"/>
    <mergeCell ref="C153:G153"/>
    <mergeCell ref="C155:G155"/>
    <mergeCell ref="C71:G71"/>
    <mergeCell ref="C72:G72"/>
    <mergeCell ref="A1:H1"/>
    <mergeCell ref="A2:H2"/>
    <mergeCell ref="A3:H3"/>
    <mergeCell ref="B5:C5"/>
    <mergeCell ref="A4:H4"/>
    <mergeCell ref="C59:G59"/>
    <mergeCell ref="C60:G60"/>
    <mergeCell ref="J3:L4"/>
    <mergeCell ref="I2:M2"/>
    <mergeCell ref="B196:G196"/>
    <mergeCell ref="B16:C16"/>
    <mergeCell ref="B22:C22"/>
    <mergeCell ref="B23:C23"/>
    <mergeCell ref="B11:C11"/>
    <mergeCell ref="B12:C12"/>
    <mergeCell ref="B13:C13"/>
    <mergeCell ref="B14:C14"/>
    <mergeCell ref="B17:C17"/>
    <mergeCell ref="B20:C20"/>
    <mergeCell ref="B19:C19"/>
    <mergeCell ref="B18:C18"/>
    <mergeCell ref="B21:C21"/>
    <mergeCell ref="B15:C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9" fitToHeight="3" orientation="portrait" r:id="rId1"/>
  <headerFooter>
    <oddHeader>&amp;LCine Lazio International 1 edizione 2026&amp;CDocumento Dati e Calcoli Opera&amp;R&amp;A</oddHeader>
    <oddFooter>&amp;R&amp;P di &amp;N</oddFooter>
  </headerFooter>
  <rowBreaks count="3" manualBreakCount="3">
    <brk id="69" max="16383" man="1"/>
    <brk id="134" max="16383" man="1"/>
    <brk id="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Tendine!$G$1:$G$3</xm:f>
          </x14:formula1>
          <xm:sqref>E75:G75 E91:G91 E107:G107 E123:G123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20" zoomScaleNormal="120" workbookViewId="0">
      <selection activeCell="D7" sqref="D7"/>
    </sheetView>
  </sheetViews>
  <sheetFormatPr defaultColWidth="9.44140625" defaultRowHeight="13.2" x14ac:dyDescent="0.25"/>
  <cols>
    <col min="1" max="1" width="2.5546875" style="4" customWidth="1"/>
    <col min="2" max="2" width="24.44140625" style="4" customWidth="1"/>
    <col min="3" max="3" width="18.44140625" style="4" customWidth="1"/>
    <col min="4" max="7" width="18.5546875" style="4" customWidth="1"/>
    <col min="8" max="8" width="8.6640625" style="4" customWidth="1"/>
    <col min="9" max="9" width="2.5546875" style="4" customWidth="1"/>
    <col min="10" max="16384" width="9.44140625" style="4"/>
  </cols>
  <sheetData>
    <row r="1" spans="1:9" s="169" customFormat="1" ht="18" customHeight="1" x14ac:dyDescent="0.3">
      <c r="A1" s="590" t="s">
        <v>230</v>
      </c>
      <c r="B1" s="591"/>
      <c r="C1" s="591"/>
      <c r="D1" s="591"/>
      <c r="E1" s="591"/>
      <c r="F1" s="591"/>
      <c r="G1" s="591"/>
      <c r="H1" s="591"/>
      <c r="I1" s="592"/>
    </row>
    <row r="2" spans="1:9" s="169" customFormat="1" ht="18" customHeight="1" x14ac:dyDescent="0.3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49"/>
    </row>
    <row r="3" spans="1:9" s="169" customFormat="1" ht="18" customHeight="1" thickBot="1" x14ac:dyDescent="0.35">
      <c r="A3" s="623" t="s">
        <v>457</v>
      </c>
      <c r="B3" s="624"/>
      <c r="C3" s="624"/>
      <c r="D3" s="624"/>
      <c r="E3" s="624"/>
      <c r="F3" s="624"/>
      <c r="G3" s="624"/>
      <c r="H3" s="624"/>
      <c r="I3" s="625"/>
    </row>
    <row r="4" spans="1:9" ht="5.0999999999999996" customHeight="1" x14ac:dyDescent="0.25">
      <c r="A4" s="49"/>
      <c r="B4" s="50"/>
      <c r="C4" s="20"/>
      <c r="D4" s="20"/>
      <c r="E4" s="20"/>
      <c r="F4" s="20"/>
      <c r="G4" s="20"/>
      <c r="H4" s="20"/>
      <c r="I4" s="21"/>
    </row>
    <row r="5" spans="1:9" x14ac:dyDescent="0.25">
      <c r="A5" s="12"/>
      <c r="B5" s="261" t="s">
        <v>349</v>
      </c>
      <c r="C5" s="28"/>
      <c r="D5" s="51" t="s">
        <v>244</v>
      </c>
      <c r="E5" s="51" t="s">
        <v>245</v>
      </c>
      <c r="F5" s="51" t="s">
        <v>246</v>
      </c>
      <c r="G5" s="51" t="s">
        <v>247</v>
      </c>
      <c r="H5" s="262"/>
      <c r="I5" s="13"/>
    </row>
    <row r="6" spans="1:9" ht="12.9" customHeight="1" x14ac:dyDescent="0.25">
      <c r="A6" s="12"/>
      <c r="B6" s="657" t="s">
        <v>353</v>
      </c>
      <c r="C6" s="658"/>
      <c r="D6" s="658"/>
      <c r="E6" s="658"/>
      <c r="F6" s="658"/>
      <c r="G6" s="659"/>
      <c r="H6" s="15"/>
      <c r="I6" s="13"/>
    </row>
    <row r="7" spans="1:9" ht="15" customHeight="1" x14ac:dyDescent="0.25">
      <c r="A7" s="12"/>
      <c r="B7" s="214" t="s">
        <v>351</v>
      </c>
      <c r="C7" s="233"/>
      <c r="D7" s="579"/>
      <c r="E7" s="234"/>
      <c r="F7" s="234"/>
      <c r="G7" s="234"/>
      <c r="H7" s="3"/>
      <c r="I7" s="13"/>
    </row>
    <row r="8" spans="1:9" ht="15" customHeight="1" x14ac:dyDescent="0.25">
      <c r="A8" s="12"/>
      <c r="B8" s="655" t="s">
        <v>352</v>
      </c>
      <c r="C8" s="656"/>
      <c r="D8" s="488"/>
      <c r="E8" s="235"/>
      <c r="F8" s="235"/>
      <c r="G8" s="235"/>
      <c r="H8" s="239"/>
      <c r="I8" s="13"/>
    </row>
    <row r="9" spans="1:9" ht="15" customHeight="1" x14ac:dyDescent="0.25">
      <c r="A9" s="12"/>
      <c r="B9" s="655" t="s">
        <v>352</v>
      </c>
      <c r="C9" s="656"/>
      <c r="D9" s="488"/>
      <c r="E9" s="235"/>
      <c r="F9" s="235"/>
      <c r="G9" s="235"/>
      <c r="H9" s="239"/>
      <c r="I9" s="13"/>
    </row>
    <row r="10" spans="1:9" ht="15" customHeight="1" x14ac:dyDescent="0.25">
      <c r="A10" s="12"/>
      <c r="B10" s="655" t="s">
        <v>352</v>
      </c>
      <c r="C10" s="656"/>
      <c r="D10" s="488"/>
      <c r="E10" s="235"/>
      <c r="F10" s="235"/>
      <c r="G10" s="235"/>
      <c r="H10" s="239"/>
      <c r="I10" s="13"/>
    </row>
    <row r="11" spans="1:9" ht="15" customHeight="1" x14ac:dyDescent="0.25">
      <c r="A11" s="12"/>
      <c r="B11" s="655" t="s">
        <v>352</v>
      </c>
      <c r="C11" s="656"/>
      <c r="D11" s="488"/>
      <c r="E11" s="235"/>
      <c r="F11" s="235"/>
      <c r="G11" s="235"/>
      <c r="H11" s="239"/>
      <c r="I11" s="13"/>
    </row>
    <row r="12" spans="1:9" ht="15" customHeight="1" x14ac:dyDescent="0.25">
      <c r="A12" s="12"/>
      <c r="B12" s="655" t="s">
        <v>352</v>
      </c>
      <c r="C12" s="656"/>
      <c r="D12" s="488"/>
      <c r="E12" s="235"/>
      <c r="F12" s="235"/>
      <c r="G12" s="235"/>
      <c r="H12" s="239"/>
      <c r="I12" s="13"/>
    </row>
    <row r="13" spans="1:9" ht="15" customHeight="1" x14ac:dyDescent="0.25">
      <c r="A13" s="12"/>
      <c r="B13" s="655" t="s">
        <v>352</v>
      </c>
      <c r="C13" s="656"/>
      <c r="D13" s="488"/>
      <c r="E13" s="235"/>
      <c r="F13" s="235"/>
      <c r="G13" s="235"/>
      <c r="H13" s="239"/>
      <c r="I13" s="13"/>
    </row>
    <row r="14" spans="1:9" ht="15" customHeight="1" x14ac:dyDescent="0.25">
      <c r="A14" s="12"/>
      <c r="B14" s="655" t="s">
        <v>352</v>
      </c>
      <c r="C14" s="656"/>
      <c r="D14" s="488"/>
      <c r="E14" s="235"/>
      <c r="F14" s="235"/>
      <c r="G14" s="235"/>
      <c r="H14" s="239"/>
      <c r="I14" s="13"/>
    </row>
    <row r="15" spans="1:9" ht="15" customHeight="1" x14ac:dyDescent="0.25">
      <c r="A15" s="12"/>
      <c r="B15" s="655" t="s">
        <v>352</v>
      </c>
      <c r="C15" s="656"/>
      <c r="D15" s="488"/>
      <c r="E15" s="235"/>
      <c r="F15" s="235"/>
      <c r="G15" s="235"/>
      <c r="H15" s="239"/>
      <c r="I15" s="13"/>
    </row>
    <row r="16" spans="1:9" ht="15" customHeight="1" x14ac:dyDescent="0.25">
      <c r="A16" s="12"/>
      <c r="B16" s="655" t="s">
        <v>352</v>
      </c>
      <c r="C16" s="656"/>
      <c r="D16" s="488"/>
      <c r="E16" s="235"/>
      <c r="F16" s="235"/>
      <c r="G16" s="235"/>
      <c r="H16" s="239"/>
      <c r="I16" s="13"/>
    </row>
    <row r="17" spans="1:9" ht="15" customHeight="1" x14ac:dyDescent="0.25">
      <c r="A17" s="12"/>
      <c r="B17" s="655" t="s">
        <v>352</v>
      </c>
      <c r="C17" s="656"/>
      <c r="D17" s="488"/>
      <c r="E17" s="235"/>
      <c r="F17" s="235"/>
      <c r="G17" s="235"/>
      <c r="H17" s="239"/>
      <c r="I17" s="13"/>
    </row>
    <row r="18" spans="1:9" ht="15" customHeight="1" x14ac:dyDescent="0.25">
      <c r="A18" s="12"/>
      <c r="B18" s="655" t="s">
        <v>352</v>
      </c>
      <c r="C18" s="656"/>
      <c r="D18" s="488"/>
      <c r="E18" s="235"/>
      <c r="F18" s="235"/>
      <c r="G18" s="235"/>
      <c r="H18" s="239"/>
      <c r="I18" s="13"/>
    </row>
    <row r="19" spans="1:9" ht="15" customHeight="1" x14ac:dyDescent="0.25">
      <c r="A19" s="12"/>
      <c r="B19" s="655" t="s">
        <v>352</v>
      </c>
      <c r="C19" s="656"/>
      <c r="D19" s="488"/>
      <c r="E19" s="235"/>
      <c r="F19" s="235"/>
      <c r="G19" s="235"/>
      <c r="H19" s="239"/>
      <c r="I19" s="13"/>
    </row>
    <row r="20" spans="1:9" ht="15" customHeight="1" x14ac:dyDescent="0.25">
      <c r="A20" s="12"/>
      <c r="B20" s="655" t="s">
        <v>352</v>
      </c>
      <c r="C20" s="656"/>
      <c r="D20" s="488"/>
      <c r="E20" s="235"/>
      <c r="F20" s="235"/>
      <c r="G20" s="235"/>
      <c r="H20" s="239"/>
      <c r="I20" s="13"/>
    </row>
    <row r="21" spans="1:9" ht="15" customHeight="1" x14ac:dyDescent="0.25">
      <c r="A21" s="12"/>
      <c r="B21" s="655" t="s">
        <v>352</v>
      </c>
      <c r="C21" s="656"/>
      <c r="D21" s="488"/>
      <c r="E21" s="235"/>
      <c r="F21" s="235"/>
      <c r="G21" s="235"/>
      <c r="H21" s="239"/>
      <c r="I21" s="13"/>
    </row>
    <row r="22" spans="1:9" ht="15" customHeight="1" x14ac:dyDescent="0.25">
      <c r="A22" s="12"/>
      <c r="B22" s="655" t="s">
        <v>352</v>
      </c>
      <c r="C22" s="656"/>
      <c r="D22" s="488"/>
      <c r="E22" s="235"/>
      <c r="F22" s="235"/>
      <c r="G22" s="235"/>
      <c r="H22" s="239"/>
      <c r="I22" s="13"/>
    </row>
    <row r="23" spans="1:9" ht="15" customHeight="1" x14ac:dyDescent="0.25">
      <c r="A23" s="12"/>
      <c r="B23" s="655" t="s">
        <v>352</v>
      </c>
      <c r="C23" s="656"/>
      <c r="D23" s="488"/>
      <c r="E23" s="235"/>
      <c r="F23" s="235"/>
      <c r="G23" s="235"/>
      <c r="H23" s="239"/>
      <c r="I23" s="13"/>
    </row>
    <row r="24" spans="1:9" ht="15" customHeight="1" x14ac:dyDescent="0.25">
      <c r="A24" s="12"/>
      <c r="B24" s="655" t="s">
        <v>352</v>
      </c>
      <c r="C24" s="656"/>
      <c r="D24" s="488"/>
      <c r="E24" s="235"/>
      <c r="F24" s="235"/>
      <c r="G24" s="235"/>
      <c r="H24" s="239"/>
      <c r="I24" s="13"/>
    </row>
    <row r="25" spans="1:9" ht="15" customHeight="1" x14ac:dyDescent="0.25">
      <c r="A25" s="12"/>
      <c r="B25" s="655" t="s">
        <v>352</v>
      </c>
      <c r="C25" s="656"/>
      <c r="D25" s="488"/>
      <c r="E25" s="235"/>
      <c r="F25" s="235"/>
      <c r="G25" s="235"/>
      <c r="H25" s="239"/>
      <c r="I25" s="13"/>
    </row>
    <row r="26" spans="1:9" ht="15" customHeight="1" x14ac:dyDescent="0.25">
      <c r="A26" s="12"/>
      <c r="B26" s="655" t="s">
        <v>352</v>
      </c>
      <c r="C26" s="656"/>
      <c r="D26" s="488"/>
      <c r="E26" s="235"/>
      <c r="F26" s="235"/>
      <c r="G26" s="235"/>
      <c r="H26" s="239"/>
      <c r="I26" s="13"/>
    </row>
    <row r="27" spans="1:9" ht="15" customHeight="1" x14ac:dyDescent="0.25">
      <c r="A27" s="12"/>
      <c r="B27" s="655" t="s">
        <v>352</v>
      </c>
      <c r="C27" s="656"/>
      <c r="D27" s="488"/>
      <c r="E27" s="235"/>
      <c r="F27" s="235"/>
      <c r="G27" s="235"/>
      <c r="H27" s="239"/>
      <c r="I27" s="13"/>
    </row>
    <row r="28" spans="1:9" ht="15" customHeight="1" x14ac:dyDescent="0.25">
      <c r="A28" s="12"/>
      <c r="B28" s="236" t="s">
        <v>91</v>
      </c>
      <c r="C28" s="237">
        <f>+SUM(D28:H28)</f>
        <v>0</v>
      </c>
      <c r="D28" s="238">
        <f>+SUM(D7:D27)</f>
        <v>0</v>
      </c>
      <c r="E28" s="238">
        <f t="shared" ref="E28:H28" si="0">+SUM(E7:E27)</f>
        <v>0</v>
      </c>
      <c r="F28" s="238">
        <f t="shared" si="0"/>
        <v>0</v>
      </c>
      <c r="G28" s="238"/>
      <c r="H28" s="263">
        <f t="shared" si="0"/>
        <v>0</v>
      </c>
      <c r="I28" s="13"/>
    </row>
    <row r="29" spans="1:9" ht="5.0999999999999996" customHeight="1" x14ac:dyDescent="0.25">
      <c r="A29" s="12"/>
      <c r="B29" s="159"/>
      <c r="C29" s="264"/>
      <c r="D29" s="264"/>
      <c r="E29" s="264"/>
      <c r="F29" s="264"/>
      <c r="G29" s="264"/>
      <c r="H29" s="3"/>
      <c r="I29" s="13"/>
    </row>
    <row r="30" spans="1:9" x14ac:dyDescent="0.25">
      <c r="A30" s="12"/>
      <c r="B30" s="17" t="s">
        <v>181</v>
      </c>
      <c r="C30" s="3"/>
      <c r="D30" s="3"/>
      <c r="E30" s="3"/>
      <c r="F30" s="3"/>
      <c r="G30" s="3"/>
      <c r="H30" s="3"/>
      <c r="I30" s="13"/>
    </row>
    <row r="31" spans="1:9" ht="34.5" customHeight="1" x14ac:dyDescent="0.25">
      <c r="A31" s="12"/>
      <c r="B31" s="660"/>
      <c r="C31" s="661"/>
      <c r="D31" s="661"/>
      <c r="E31" s="661"/>
      <c r="F31" s="661"/>
      <c r="G31" s="661"/>
      <c r="H31" s="662"/>
      <c r="I31" s="13"/>
    </row>
    <row r="32" spans="1:9" ht="8.25" customHeight="1" thickBot="1" x14ac:dyDescent="0.3">
      <c r="A32" s="22"/>
      <c r="B32" s="23"/>
      <c r="C32" s="23"/>
      <c r="D32" s="23"/>
      <c r="E32" s="23"/>
      <c r="F32" s="23"/>
      <c r="G32" s="23"/>
      <c r="H32" s="23"/>
      <c r="I32" s="24"/>
    </row>
    <row r="33" spans="1:9" x14ac:dyDescent="0.25">
      <c r="A33" s="49"/>
      <c r="B33" s="50" t="s">
        <v>263</v>
      </c>
      <c r="C33" s="20"/>
      <c r="D33" s="20"/>
      <c r="E33" s="20"/>
      <c r="F33" s="20"/>
      <c r="G33" s="20"/>
      <c r="H33" s="20"/>
      <c r="I33" s="21"/>
    </row>
    <row r="34" spans="1:9" x14ac:dyDescent="0.25">
      <c r="A34" s="12"/>
      <c r="B34" s="3"/>
      <c r="C34" s="51" t="s">
        <v>244</v>
      </c>
      <c r="D34" s="51" t="s">
        <v>245</v>
      </c>
      <c r="E34" s="51" t="s">
        <v>246</v>
      </c>
      <c r="F34" s="51" t="s">
        <v>247</v>
      </c>
      <c r="G34" s="262"/>
      <c r="H34" s="3"/>
      <c r="I34" s="13"/>
    </row>
    <row r="35" spans="1:9" ht="14.4" customHeight="1" x14ac:dyDescent="0.25">
      <c r="A35" s="12"/>
      <c r="B35" s="651" t="s">
        <v>249</v>
      </c>
      <c r="C35" s="652"/>
      <c r="D35" s="652"/>
      <c r="E35" s="652"/>
      <c r="F35" s="653"/>
      <c r="G35" s="265"/>
      <c r="H35" s="3"/>
      <c r="I35" s="13"/>
    </row>
    <row r="36" spans="1:9" x14ac:dyDescent="0.25">
      <c r="A36" s="12"/>
      <c r="B36" s="231" t="s">
        <v>248</v>
      </c>
      <c r="C36" s="230"/>
      <c r="D36" s="230"/>
      <c r="E36" s="230"/>
      <c r="F36" s="230"/>
      <c r="G36" s="243"/>
      <c r="H36" s="3"/>
      <c r="I36" s="13"/>
    </row>
    <row r="37" spans="1:9" ht="22.8" x14ac:dyDescent="0.25">
      <c r="A37" s="12"/>
      <c r="B37" s="240" t="s">
        <v>250</v>
      </c>
      <c r="C37" s="241"/>
      <c r="D37" s="241"/>
      <c r="E37" s="241"/>
      <c r="F37" s="241"/>
      <c r="G37" s="266"/>
      <c r="H37" s="3"/>
      <c r="I37" s="13"/>
    </row>
    <row r="38" spans="1:9" ht="14.4" customHeight="1" x14ac:dyDescent="0.25">
      <c r="A38" s="12"/>
      <c r="B38" s="654" t="s">
        <v>251</v>
      </c>
      <c r="C38" s="654"/>
      <c r="D38" s="654"/>
      <c r="E38" s="654"/>
      <c r="F38" s="654"/>
      <c r="G38" s="265"/>
      <c r="H38" s="3"/>
      <c r="I38" s="13"/>
    </row>
    <row r="39" spans="1:9" x14ac:dyDescent="0.25">
      <c r="A39" s="12"/>
      <c r="B39" s="232" t="s">
        <v>248</v>
      </c>
      <c r="C39" s="230"/>
      <c r="D39" s="230"/>
      <c r="E39" s="230"/>
      <c r="F39" s="230"/>
      <c r="G39" s="243"/>
      <c r="H39" s="3"/>
      <c r="I39" s="13"/>
    </row>
    <row r="40" spans="1:9" ht="22.8" x14ac:dyDescent="0.25">
      <c r="A40" s="12"/>
      <c r="B40" s="240" t="s">
        <v>250</v>
      </c>
      <c r="C40" s="242"/>
      <c r="D40" s="242"/>
      <c r="E40" s="242"/>
      <c r="F40" s="242"/>
      <c r="G40" s="264"/>
      <c r="H40" s="3"/>
      <c r="I40" s="13"/>
    </row>
    <row r="41" spans="1:9" x14ac:dyDescent="0.25">
      <c r="A41" s="12"/>
      <c r="B41" s="654" t="s">
        <v>265</v>
      </c>
      <c r="C41" s="654"/>
      <c r="D41" s="654"/>
      <c r="E41" s="654"/>
      <c r="F41" s="654"/>
      <c r="G41" s="265"/>
      <c r="H41" s="3"/>
      <c r="I41" s="13"/>
    </row>
    <row r="42" spans="1:9" x14ac:dyDescent="0.25">
      <c r="A42" s="12"/>
      <c r="B42" s="232" t="s">
        <v>248</v>
      </c>
      <c r="C42" s="230"/>
      <c r="D42" s="230"/>
      <c r="E42" s="230"/>
      <c r="F42" s="230"/>
      <c r="G42" s="243"/>
      <c r="H42" s="3"/>
      <c r="I42" s="13"/>
    </row>
    <row r="43" spans="1:9" ht="22.8" x14ac:dyDescent="0.25">
      <c r="A43" s="12"/>
      <c r="B43" s="240" t="s">
        <v>250</v>
      </c>
      <c r="C43" s="242"/>
      <c r="D43" s="242"/>
      <c r="E43" s="242"/>
      <c r="F43" s="242"/>
      <c r="G43" s="264"/>
      <c r="H43" s="3"/>
      <c r="I43" s="13"/>
    </row>
    <row r="44" spans="1:9" ht="5.0999999999999996" customHeight="1" x14ac:dyDescent="0.25">
      <c r="A44" s="12"/>
      <c r="B44" s="159"/>
      <c r="C44" s="264"/>
      <c r="D44" s="264"/>
      <c r="E44" s="264"/>
      <c r="F44" s="264"/>
      <c r="G44" s="264"/>
      <c r="H44" s="3"/>
      <c r="I44" s="13"/>
    </row>
    <row r="45" spans="1:9" x14ac:dyDescent="0.25">
      <c r="A45" s="12"/>
      <c r="B45" s="17" t="s">
        <v>181</v>
      </c>
      <c r="C45" s="3"/>
      <c r="D45" s="3"/>
      <c r="E45" s="3"/>
      <c r="F45" s="3"/>
      <c r="G45" s="3"/>
      <c r="H45" s="3"/>
      <c r="I45" s="13"/>
    </row>
    <row r="46" spans="1:9" ht="34.5" customHeight="1" x14ac:dyDescent="0.25">
      <c r="A46" s="12"/>
      <c r="B46" s="587"/>
      <c r="C46" s="650"/>
      <c r="D46" s="650"/>
      <c r="E46" s="650"/>
      <c r="F46" s="650"/>
      <c r="G46" s="650"/>
      <c r="H46" s="588"/>
      <c r="I46" s="13"/>
    </row>
    <row r="47" spans="1:9" ht="8.25" customHeight="1" thickBot="1" x14ac:dyDescent="0.3">
      <c r="A47" s="22"/>
      <c r="B47" s="23"/>
      <c r="C47" s="23"/>
      <c r="D47" s="23"/>
      <c r="E47" s="23"/>
      <c r="F47" s="23"/>
      <c r="G47" s="23"/>
      <c r="H47" s="23"/>
      <c r="I47" s="24"/>
    </row>
    <row r="48" spans="1:9" x14ac:dyDescent="0.25">
      <c r="A48" s="49"/>
      <c r="B48" s="50" t="s">
        <v>350</v>
      </c>
      <c r="C48" s="20"/>
      <c r="D48" s="20"/>
      <c r="E48" s="20"/>
      <c r="F48" s="20"/>
      <c r="G48" s="20"/>
      <c r="H48" s="20"/>
      <c r="I48" s="21"/>
    </row>
    <row r="49" spans="1:9" ht="5.0999999999999996" customHeight="1" x14ac:dyDescent="0.25">
      <c r="A49" s="12"/>
      <c r="B49" s="3"/>
      <c r="C49" s="3"/>
      <c r="D49" s="3"/>
      <c r="E49" s="3"/>
      <c r="F49" s="3"/>
      <c r="G49" s="3"/>
      <c r="H49" s="3"/>
      <c r="I49" s="13"/>
    </row>
    <row r="50" spans="1:9" ht="14.4" customHeight="1" x14ac:dyDescent="0.25">
      <c r="A50" s="12"/>
      <c r="B50" s="52"/>
      <c r="C50" s="53" t="s">
        <v>252</v>
      </c>
      <c r="D50" s="53" t="s">
        <v>253</v>
      </c>
      <c r="E50" s="53" t="s">
        <v>254</v>
      </c>
      <c r="F50" s="53" t="s">
        <v>266</v>
      </c>
      <c r="G50" s="663" t="s">
        <v>255</v>
      </c>
      <c r="H50" s="664"/>
      <c r="I50" s="13"/>
    </row>
    <row r="51" spans="1:9" x14ac:dyDescent="0.25">
      <c r="A51" s="12"/>
      <c r="B51" s="490" t="s">
        <v>256</v>
      </c>
      <c r="C51" s="267"/>
      <c r="D51" s="267"/>
      <c r="E51" s="267"/>
      <c r="F51" s="268"/>
      <c r="G51" s="665"/>
      <c r="H51" s="666"/>
      <c r="I51" s="489"/>
    </row>
    <row r="52" spans="1:9" x14ac:dyDescent="0.25">
      <c r="A52" s="12"/>
      <c r="B52" s="490" t="s">
        <v>257</v>
      </c>
      <c r="C52" s="267"/>
      <c r="D52" s="267"/>
      <c r="E52" s="267"/>
      <c r="F52" s="268"/>
      <c r="G52" s="665"/>
      <c r="H52" s="666"/>
      <c r="I52" s="489"/>
    </row>
    <row r="53" spans="1:9" x14ac:dyDescent="0.25">
      <c r="A53" s="12"/>
      <c r="B53" s="490" t="s">
        <v>267</v>
      </c>
      <c r="C53" s="267"/>
      <c r="D53" s="267"/>
      <c r="E53" s="267"/>
      <c r="F53" s="268"/>
      <c r="G53" s="665"/>
      <c r="H53" s="666"/>
      <c r="I53" s="489"/>
    </row>
    <row r="54" spans="1:9" x14ac:dyDescent="0.25">
      <c r="A54" s="12"/>
      <c r="B54" s="490" t="s">
        <v>272</v>
      </c>
      <c r="C54" s="267"/>
      <c r="D54" s="267"/>
      <c r="E54" s="267"/>
      <c r="F54" s="268"/>
      <c r="G54" s="665"/>
      <c r="H54" s="666"/>
      <c r="I54" s="489"/>
    </row>
    <row r="55" spans="1:9" x14ac:dyDescent="0.25">
      <c r="A55" s="12"/>
      <c r="B55" s="490" t="s">
        <v>273</v>
      </c>
      <c r="C55" s="267"/>
      <c r="D55" s="267"/>
      <c r="E55" s="267"/>
      <c r="F55" s="268"/>
      <c r="G55" s="665"/>
      <c r="H55" s="666"/>
      <c r="I55" s="489"/>
    </row>
    <row r="56" spans="1:9" x14ac:dyDescent="0.25">
      <c r="A56" s="12"/>
      <c r="B56" s="490" t="s">
        <v>258</v>
      </c>
      <c r="C56" s="267"/>
      <c r="D56" s="267"/>
      <c r="E56" s="267"/>
      <c r="F56" s="268"/>
      <c r="G56" s="665"/>
      <c r="H56" s="666"/>
      <c r="I56" s="489"/>
    </row>
    <row r="57" spans="1:9" x14ac:dyDescent="0.25">
      <c r="A57" s="12"/>
      <c r="B57" s="490" t="s">
        <v>259</v>
      </c>
      <c r="C57" s="267"/>
      <c r="D57" s="267"/>
      <c r="E57" s="267"/>
      <c r="F57" s="268"/>
      <c r="G57" s="665"/>
      <c r="H57" s="666"/>
      <c r="I57" s="489"/>
    </row>
    <row r="58" spans="1:9" x14ac:dyDescent="0.25">
      <c r="A58" s="12"/>
      <c r="B58" s="490" t="s">
        <v>260</v>
      </c>
      <c r="C58" s="267"/>
      <c r="D58" s="267"/>
      <c r="E58" s="267"/>
      <c r="F58" s="268"/>
      <c r="G58" s="665"/>
      <c r="H58" s="666"/>
      <c r="I58" s="489"/>
    </row>
    <row r="59" spans="1:9" x14ac:dyDescent="0.25">
      <c r="A59" s="12"/>
      <c r="B59" s="490" t="s">
        <v>261</v>
      </c>
      <c r="C59" s="267"/>
      <c r="D59" s="267"/>
      <c r="E59" s="267"/>
      <c r="F59" s="268"/>
      <c r="G59" s="665"/>
      <c r="H59" s="666"/>
      <c r="I59" s="489"/>
    </row>
    <row r="60" spans="1:9" x14ac:dyDescent="0.25">
      <c r="A60" s="12"/>
      <c r="B60" s="490" t="s">
        <v>262</v>
      </c>
      <c r="C60" s="267"/>
      <c r="D60" s="267"/>
      <c r="E60" s="267"/>
      <c r="F60" s="268"/>
      <c r="G60" s="665"/>
      <c r="H60" s="666"/>
      <c r="I60" s="489"/>
    </row>
    <row r="61" spans="1:9" x14ac:dyDescent="0.25">
      <c r="A61" s="12"/>
      <c r="B61" s="490" t="s">
        <v>268</v>
      </c>
      <c r="C61" s="267"/>
      <c r="D61" s="267"/>
      <c r="E61" s="267"/>
      <c r="F61" s="268"/>
      <c r="G61" s="665"/>
      <c r="H61" s="666"/>
      <c r="I61" s="489"/>
    </row>
    <row r="62" spans="1:9" x14ac:dyDescent="0.25">
      <c r="A62" s="12"/>
      <c r="B62" s="490" t="s">
        <v>269</v>
      </c>
      <c r="C62" s="267"/>
      <c r="D62" s="267"/>
      <c r="E62" s="267"/>
      <c r="F62" s="268"/>
      <c r="G62" s="665"/>
      <c r="H62" s="666"/>
      <c r="I62" s="489"/>
    </row>
    <row r="63" spans="1:9" x14ac:dyDescent="0.25">
      <c r="A63" s="12"/>
      <c r="B63" s="490" t="s">
        <v>270</v>
      </c>
      <c r="C63" s="267"/>
      <c r="D63" s="267"/>
      <c r="E63" s="267"/>
      <c r="F63" s="268"/>
      <c r="G63" s="665"/>
      <c r="H63" s="666"/>
      <c r="I63" s="489"/>
    </row>
    <row r="64" spans="1:9" x14ac:dyDescent="0.25">
      <c r="A64" s="12"/>
      <c r="B64" s="490" t="s">
        <v>271</v>
      </c>
      <c r="C64" s="267"/>
      <c r="D64" s="267"/>
      <c r="E64" s="267"/>
      <c r="F64" s="268"/>
      <c r="G64" s="665"/>
      <c r="H64" s="666"/>
      <c r="I64" s="489"/>
    </row>
    <row r="65" spans="1:9" x14ac:dyDescent="0.25">
      <c r="A65" s="12"/>
      <c r="B65" s="273" t="s">
        <v>264</v>
      </c>
      <c r="C65" s="267"/>
      <c r="D65" s="267"/>
      <c r="E65" s="267"/>
      <c r="F65" s="268"/>
      <c r="G65" s="665"/>
      <c r="H65" s="666"/>
      <c r="I65" s="489"/>
    </row>
    <row r="66" spans="1:9" x14ac:dyDescent="0.25">
      <c r="A66" s="12"/>
      <c r="B66" s="273" t="s">
        <v>264</v>
      </c>
      <c r="C66" s="267"/>
      <c r="D66" s="267"/>
      <c r="E66" s="267"/>
      <c r="F66" s="268"/>
      <c r="G66" s="665"/>
      <c r="H66" s="666"/>
      <c r="I66" s="489"/>
    </row>
    <row r="67" spans="1:9" x14ac:dyDescent="0.25">
      <c r="A67" s="12"/>
      <c r="B67" s="273" t="s">
        <v>264</v>
      </c>
      <c r="C67" s="267"/>
      <c r="D67" s="267"/>
      <c r="E67" s="267"/>
      <c r="F67" s="268"/>
      <c r="G67" s="665"/>
      <c r="H67" s="666"/>
      <c r="I67" s="489"/>
    </row>
    <row r="68" spans="1:9" x14ac:dyDescent="0.25">
      <c r="A68" s="12"/>
      <c r="B68" s="273" t="s">
        <v>264</v>
      </c>
      <c r="C68" s="267"/>
      <c r="D68" s="267"/>
      <c r="E68" s="267"/>
      <c r="F68" s="268"/>
      <c r="G68" s="665"/>
      <c r="H68" s="666"/>
      <c r="I68" s="489"/>
    </row>
    <row r="69" spans="1:9" x14ac:dyDescent="0.25">
      <c r="A69" s="12"/>
      <c r="B69" s="273" t="s">
        <v>264</v>
      </c>
      <c r="C69" s="267"/>
      <c r="D69" s="267"/>
      <c r="E69" s="267"/>
      <c r="F69" s="268"/>
      <c r="G69" s="665"/>
      <c r="H69" s="666"/>
      <c r="I69" s="489"/>
    </row>
    <row r="70" spans="1:9" x14ac:dyDescent="0.25">
      <c r="A70" s="12"/>
      <c r="B70" s="274" t="s">
        <v>264</v>
      </c>
      <c r="C70" s="54"/>
      <c r="D70" s="54"/>
      <c r="E70" s="54"/>
      <c r="F70" s="55"/>
      <c r="G70" s="667"/>
      <c r="H70" s="668"/>
      <c r="I70" s="489"/>
    </row>
    <row r="71" spans="1:9" ht="5.0999999999999996" customHeight="1" x14ac:dyDescent="0.25">
      <c r="A71" s="12"/>
      <c r="B71" s="269"/>
      <c r="C71" s="270"/>
      <c r="D71" s="270"/>
      <c r="E71" s="270"/>
      <c r="F71" s="271"/>
      <c r="G71" s="271"/>
      <c r="H71" s="272"/>
      <c r="I71" s="13"/>
    </row>
    <row r="72" spans="1:9" x14ac:dyDescent="0.25">
      <c r="A72" s="12"/>
      <c r="B72" s="17" t="s">
        <v>181</v>
      </c>
      <c r="C72" s="3"/>
      <c r="D72" s="3"/>
      <c r="E72" s="3"/>
      <c r="F72" s="3"/>
      <c r="G72" s="3"/>
      <c r="H72" s="3"/>
      <c r="I72" s="13"/>
    </row>
    <row r="73" spans="1:9" ht="34.5" customHeight="1" x14ac:dyDescent="0.25">
      <c r="A73" s="12"/>
      <c r="B73" s="587"/>
      <c r="C73" s="650"/>
      <c r="D73" s="650"/>
      <c r="E73" s="650"/>
      <c r="F73" s="650"/>
      <c r="G73" s="650"/>
      <c r="H73" s="588"/>
      <c r="I73" s="13"/>
    </row>
    <row r="74" spans="1:9" ht="8.25" customHeight="1" thickBot="1" x14ac:dyDescent="0.3">
      <c r="A74" s="22"/>
      <c r="B74" s="23"/>
      <c r="C74" s="23"/>
      <c r="D74" s="23"/>
      <c r="E74" s="23"/>
      <c r="F74" s="23"/>
      <c r="G74" s="23"/>
      <c r="H74" s="23"/>
      <c r="I74" s="24"/>
    </row>
  </sheetData>
  <sheetProtection algorithmName="SHA-512" hashValue="pJz/njwL8sWPgDEc+KRyiL4SjXjS0K1CtUeFBdZzjCaqf5m6aaT6XslKmQz7GahZyd1Z4NB/wHmVHmKi0uOiqg==" saltValue="qQJzwXagXcNoKAN37+LhyQ==" spinCount="100000" sheet="1" objects="1" scenarios="1"/>
  <mergeCells count="51">
    <mergeCell ref="G61:H61"/>
    <mergeCell ref="G62:H62"/>
    <mergeCell ref="G68:H68"/>
    <mergeCell ref="G69:H69"/>
    <mergeCell ref="G70:H70"/>
    <mergeCell ref="G63:H63"/>
    <mergeCell ref="G64:H64"/>
    <mergeCell ref="G65:H65"/>
    <mergeCell ref="G66:H66"/>
    <mergeCell ref="G67:H67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B73:H73"/>
    <mergeCell ref="B31:H31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7:C27"/>
    <mergeCell ref="B26:C26"/>
    <mergeCell ref="G50:H50"/>
    <mergeCell ref="A1:I1"/>
    <mergeCell ref="A2:I2"/>
    <mergeCell ref="A3:I3"/>
    <mergeCell ref="B46:H46"/>
    <mergeCell ref="B35:F35"/>
    <mergeCell ref="B38:F38"/>
    <mergeCell ref="B41:F41"/>
    <mergeCell ref="B19:C19"/>
    <mergeCell ref="B20:C20"/>
    <mergeCell ref="B21:C21"/>
    <mergeCell ref="B22:C22"/>
    <mergeCell ref="B23:C23"/>
    <mergeCell ref="B24:C24"/>
    <mergeCell ref="B25:C25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fitToHeight="4" orientation="landscape" r:id="rId1"/>
  <headerFooter>
    <oddHeader>&amp;LCine Lazio International 1 edizione 2026&amp;CDocumento Dati e Calcoli Opera&amp;R&amp;A</oddHeader>
  </headerFooter>
  <rowBreaks count="2" manualBreakCount="2">
    <brk id="32" max="16383" man="1"/>
    <brk id="4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F51:F71 G71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5"/>
  <sheetViews>
    <sheetView zoomScale="110" zoomScaleNormal="110" workbookViewId="0">
      <pane xSplit="2" ySplit="5" topLeftCell="C6" activePane="bottomRight" state="frozen"/>
      <selection activeCell="I8" sqref="I8"/>
      <selection pane="topRight" activeCell="I8" sqref="I8"/>
      <selection pane="bottomLeft" activeCell="I8" sqref="I8"/>
      <selection pane="bottomRight" activeCell="E28" sqref="E28"/>
    </sheetView>
  </sheetViews>
  <sheetFormatPr defaultColWidth="9.44140625" defaultRowHeight="13.2" x14ac:dyDescent="0.25"/>
  <cols>
    <col min="1" max="1" width="4.5546875" style="4" customWidth="1"/>
    <col min="2" max="2" width="47.5546875" style="4" customWidth="1"/>
    <col min="3" max="4" width="13.5546875" style="46" customWidth="1"/>
    <col min="5" max="12" width="13.5546875" style="4" customWidth="1"/>
    <col min="13" max="13" width="13.5546875" style="46" customWidth="1"/>
    <col min="14" max="22" width="13.5546875" style="4" customWidth="1"/>
    <col min="23" max="16384" width="9.44140625" style="4"/>
  </cols>
  <sheetData>
    <row r="1" spans="1:18" ht="18" customHeight="1" x14ac:dyDescent="0.25">
      <c r="A1" s="685" t="s">
        <v>230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7"/>
    </row>
    <row r="2" spans="1:18" ht="18" customHeight="1" x14ac:dyDescent="0.25">
      <c r="A2" s="671">
        <f>+'Dati generali'!A2:D2</f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3"/>
    </row>
    <row r="3" spans="1:18" ht="18" customHeight="1" thickBot="1" x14ac:dyDescent="0.3">
      <c r="A3" s="674" t="s">
        <v>359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6"/>
    </row>
    <row r="4" spans="1:18" s="46" customFormat="1" x14ac:dyDescent="0.25">
      <c r="A4" s="56"/>
      <c r="B4" s="695" t="s">
        <v>173</v>
      </c>
      <c r="C4" s="701" t="s">
        <v>91</v>
      </c>
      <c r="D4" s="699" t="s">
        <v>174</v>
      </c>
      <c r="E4" s="57" t="s">
        <v>312</v>
      </c>
      <c r="F4" s="58" t="s">
        <v>302</v>
      </c>
      <c r="G4" s="58" t="s">
        <v>303</v>
      </c>
      <c r="H4" s="59" t="s">
        <v>308</v>
      </c>
      <c r="I4" s="57" t="s">
        <v>313</v>
      </c>
      <c r="J4" s="58" t="s">
        <v>314</v>
      </c>
      <c r="K4" s="58" t="s">
        <v>315</v>
      </c>
      <c r="L4" s="59" t="s">
        <v>316</v>
      </c>
      <c r="M4" s="697" t="s">
        <v>93</v>
      </c>
      <c r="N4" s="57" t="s">
        <v>164</v>
      </c>
      <c r="O4" s="58" t="s">
        <v>165</v>
      </c>
      <c r="P4" s="58" t="s">
        <v>166</v>
      </c>
      <c r="Q4" s="60" t="s">
        <v>167</v>
      </c>
      <c r="R4" s="669" t="s">
        <v>103</v>
      </c>
    </row>
    <row r="5" spans="1:18" ht="40.200000000000003" thickBot="1" x14ac:dyDescent="0.3">
      <c r="A5" s="22"/>
      <c r="B5" s="696"/>
      <c r="C5" s="702"/>
      <c r="D5" s="700"/>
      <c r="E5" s="61" t="str">
        <f>+Coproduttori!$B$6</f>
        <v>... (ragione sociale Proponente 1)</v>
      </c>
      <c r="F5" s="62" t="str">
        <f>+Coproduttori!$B$7</f>
        <v>... (ragione sociale Proponente 2)</v>
      </c>
      <c r="G5" s="62" t="str">
        <f>+Coproduttori!$B$8</f>
        <v>... (ragione sociale Proponente 3)</v>
      </c>
      <c r="H5" s="63" t="str">
        <f>+Coproduttori!$B$9</f>
        <v>... (ragione sociale Proponente 4)</v>
      </c>
      <c r="I5" s="61" t="str">
        <f>+Coproduttori!$B$11</f>
        <v>... (ragione sociale altro italiano 1)</v>
      </c>
      <c r="J5" s="62" t="str">
        <f>+Coproduttori!$B$12</f>
        <v>... (ragione sociale altro italiano 2)</v>
      </c>
      <c r="K5" s="62" t="str">
        <f>+Coproduttori!$B$13</f>
        <v>... (ragione sociale altro italiano 3)</v>
      </c>
      <c r="L5" s="63" t="str">
        <f>+Coproduttori!$B$14</f>
        <v>... (ragione sociale altro italiano 4)</v>
      </c>
      <c r="M5" s="698"/>
      <c r="N5" s="61" t="str">
        <f>+Coproduttori!$B$17</f>
        <v>... (ragione sociale estero 1)</v>
      </c>
      <c r="O5" s="62" t="str">
        <f>+Coproduttori!$B$18</f>
        <v>... (ragione sociale estero 2)</v>
      </c>
      <c r="P5" s="62" t="str">
        <f>+Coproduttori!$B$19</f>
        <v>... (ragione sociale estero 3)</v>
      </c>
      <c r="Q5" s="64" t="str">
        <f>+Coproduttori!$B$20</f>
        <v>... (ragione sociale estero 4)</v>
      </c>
      <c r="R5" s="670"/>
    </row>
    <row r="6" spans="1:18" ht="15" customHeight="1" thickBot="1" x14ac:dyDescent="0.3">
      <c r="A6" s="703" t="s">
        <v>163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5"/>
      <c r="R6" s="156"/>
    </row>
    <row r="7" spans="1:18" x14ac:dyDescent="0.25">
      <c r="A7" s="65">
        <v>1</v>
      </c>
      <c r="B7" s="66" t="s">
        <v>37</v>
      </c>
      <c r="C7" s="67">
        <f>+SUM(C8:C12)</f>
        <v>0</v>
      </c>
      <c r="D7" s="67">
        <f t="shared" ref="D7:Q7" si="0">+SUM(D8:D12)</f>
        <v>0</v>
      </c>
      <c r="E7" s="492">
        <f t="shared" si="0"/>
        <v>0</v>
      </c>
      <c r="F7" s="493">
        <f t="shared" si="0"/>
        <v>0</v>
      </c>
      <c r="G7" s="493">
        <f>+SUM(G8:G12)</f>
        <v>0</v>
      </c>
      <c r="H7" s="494">
        <f>+SUM(H8:H12)</f>
        <v>0</v>
      </c>
      <c r="I7" s="493">
        <f>+SUM(I8:I12)</f>
        <v>0</v>
      </c>
      <c r="J7" s="493">
        <f>+SUM(J8:J12)</f>
        <v>0</v>
      </c>
      <c r="K7" s="493">
        <f>+SUM(K8:K12)</f>
        <v>0</v>
      </c>
      <c r="L7" s="493">
        <f t="shared" si="0"/>
        <v>0</v>
      </c>
      <c r="M7" s="495">
        <f t="shared" si="0"/>
        <v>0</v>
      </c>
      <c r="N7" s="493">
        <f t="shared" si="0"/>
        <v>0</v>
      </c>
      <c r="O7" s="493">
        <f t="shared" si="0"/>
        <v>0</v>
      </c>
      <c r="P7" s="493">
        <f t="shared" si="0"/>
        <v>0</v>
      </c>
      <c r="Q7" s="496">
        <f t="shared" si="0"/>
        <v>0</v>
      </c>
      <c r="R7" s="149">
        <f>+C7-SUM(E7:L7)-SUM(N7:Q7)</f>
        <v>0</v>
      </c>
    </row>
    <row r="8" spans="1:18" x14ac:dyDescent="0.25">
      <c r="A8" s="70" t="s">
        <v>0</v>
      </c>
      <c r="B8" s="71" t="s">
        <v>106</v>
      </c>
      <c r="C8" s="72">
        <f t="shared" ref="C8:C12" si="1">+D8+M8</f>
        <v>0</v>
      </c>
      <c r="D8" s="73">
        <f>+SUM(E8:L8)</f>
        <v>0</v>
      </c>
      <c r="E8" s="212"/>
      <c r="F8" s="75"/>
      <c r="G8" s="75"/>
      <c r="H8" s="76"/>
      <c r="I8" s="75"/>
      <c r="J8" s="75"/>
      <c r="K8" s="75"/>
      <c r="L8" s="75"/>
      <c r="M8" s="73">
        <f>+SUM(N8:Q8)</f>
        <v>0</v>
      </c>
      <c r="N8" s="75"/>
      <c r="O8" s="75"/>
      <c r="P8" s="75"/>
      <c r="Q8" s="77"/>
      <c r="R8" s="150">
        <f t="shared" ref="R8:R71" si="2">+C8-SUM(E8:L8)-SUM(N8:Q8)</f>
        <v>0</v>
      </c>
    </row>
    <row r="9" spans="1:18" x14ac:dyDescent="0.25">
      <c r="A9" s="70" t="s">
        <v>38</v>
      </c>
      <c r="B9" s="71" t="s">
        <v>107</v>
      </c>
      <c r="C9" s="72">
        <f t="shared" si="1"/>
        <v>0</v>
      </c>
      <c r="D9" s="73">
        <f>+SUM(E9:L9)</f>
        <v>0</v>
      </c>
      <c r="E9" s="212"/>
      <c r="F9" s="75"/>
      <c r="G9" s="75"/>
      <c r="H9" s="76"/>
      <c r="I9" s="75"/>
      <c r="J9" s="75"/>
      <c r="K9" s="75"/>
      <c r="L9" s="75"/>
      <c r="M9" s="73">
        <f>+SUM(N9:Q9)</f>
        <v>0</v>
      </c>
      <c r="N9" s="75"/>
      <c r="O9" s="75"/>
      <c r="P9" s="75"/>
      <c r="Q9" s="77"/>
      <c r="R9" s="150">
        <f t="shared" si="2"/>
        <v>0</v>
      </c>
    </row>
    <row r="10" spans="1:18" x14ac:dyDescent="0.25">
      <c r="A10" s="70" t="s">
        <v>1</v>
      </c>
      <c r="B10" s="71" t="s">
        <v>2</v>
      </c>
      <c r="C10" s="72">
        <f t="shared" si="1"/>
        <v>0</v>
      </c>
      <c r="D10" s="73">
        <f>+SUM(E10:L10)</f>
        <v>0</v>
      </c>
      <c r="E10" s="212"/>
      <c r="F10" s="75"/>
      <c r="G10" s="75"/>
      <c r="H10" s="76"/>
      <c r="I10" s="75"/>
      <c r="J10" s="75"/>
      <c r="K10" s="75"/>
      <c r="L10" s="75"/>
      <c r="M10" s="73">
        <f>+SUM(N10:Q10)</f>
        <v>0</v>
      </c>
      <c r="N10" s="75"/>
      <c r="O10" s="75"/>
      <c r="P10" s="75"/>
      <c r="Q10" s="77"/>
      <c r="R10" s="150">
        <f t="shared" si="2"/>
        <v>0</v>
      </c>
    </row>
    <row r="11" spans="1:18" x14ac:dyDescent="0.25">
      <c r="A11" s="70" t="s">
        <v>3</v>
      </c>
      <c r="B11" s="71" t="s">
        <v>4</v>
      </c>
      <c r="C11" s="72">
        <f t="shared" si="1"/>
        <v>0</v>
      </c>
      <c r="D11" s="73">
        <f>+SUM(E11:L11)</f>
        <v>0</v>
      </c>
      <c r="E11" s="212"/>
      <c r="F11" s="75"/>
      <c r="G11" s="75"/>
      <c r="H11" s="76"/>
      <c r="I11" s="75"/>
      <c r="J11" s="75"/>
      <c r="K11" s="75"/>
      <c r="L11" s="75"/>
      <c r="M11" s="73">
        <f>+SUM(N11:Q11)</f>
        <v>0</v>
      </c>
      <c r="N11" s="75"/>
      <c r="O11" s="75"/>
      <c r="P11" s="75"/>
      <c r="Q11" s="77"/>
      <c r="R11" s="150">
        <f t="shared" si="2"/>
        <v>0</v>
      </c>
    </row>
    <row r="12" spans="1:18" x14ac:dyDescent="0.25">
      <c r="A12" s="78" t="s">
        <v>5</v>
      </c>
      <c r="B12" s="79" t="s">
        <v>6</v>
      </c>
      <c r="C12" s="80">
        <f t="shared" si="1"/>
        <v>0</v>
      </c>
      <c r="D12" s="81">
        <f>+SUM(E12:L12)</f>
        <v>0</v>
      </c>
      <c r="E12" s="213"/>
      <c r="F12" s="83"/>
      <c r="G12" s="83"/>
      <c r="H12" s="84"/>
      <c r="I12" s="83"/>
      <c r="J12" s="83"/>
      <c r="K12" s="83"/>
      <c r="L12" s="83"/>
      <c r="M12" s="81">
        <f>+SUM(N12:Q12)</f>
        <v>0</v>
      </c>
      <c r="N12" s="83"/>
      <c r="O12" s="83"/>
      <c r="P12" s="83"/>
      <c r="Q12" s="85"/>
      <c r="R12" s="154">
        <f t="shared" si="2"/>
        <v>0</v>
      </c>
    </row>
    <row r="13" spans="1:18" x14ac:dyDescent="0.25">
      <c r="A13" s="86">
        <v>2</v>
      </c>
      <c r="B13" s="87" t="s">
        <v>7</v>
      </c>
      <c r="C13" s="88">
        <f>+SUM(C14:C15)</f>
        <v>0</v>
      </c>
      <c r="D13" s="88">
        <f t="shared" ref="D13:Q13" si="3">+SUM(D14:D15)</f>
        <v>0</v>
      </c>
      <c r="E13" s="497">
        <f t="shared" si="3"/>
        <v>0</v>
      </c>
      <c r="F13" s="498">
        <f t="shared" si="3"/>
        <v>0</v>
      </c>
      <c r="G13" s="498">
        <f>+SUM(G14:G15)</f>
        <v>0</v>
      </c>
      <c r="H13" s="499">
        <f>+SUM(H14:H15)</f>
        <v>0</v>
      </c>
      <c r="I13" s="498">
        <f>+SUM(I14:I15)</f>
        <v>0</v>
      </c>
      <c r="J13" s="498">
        <f>+SUM(J14:J15)</f>
        <v>0</v>
      </c>
      <c r="K13" s="498">
        <f>+SUM(K14:K15)</f>
        <v>0</v>
      </c>
      <c r="L13" s="498">
        <f t="shared" si="3"/>
        <v>0</v>
      </c>
      <c r="M13" s="500">
        <f t="shared" si="3"/>
        <v>0</v>
      </c>
      <c r="N13" s="498">
        <f t="shared" si="3"/>
        <v>0</v>
      </c>
      <c r="O13" s="498">
        <f t="shared" si="3"/>
        <v>0</v>
      </c>
      <c r="P13" s="498">
        <f t="shared" si="3"/>
        <v>0</v>
      </c>
      <c r="Q13" s="501">
        <f t="shared" si="3"/>
        <v>0</v>
      </c>
      <c r="R13" s="149">
        <f t="shared" si="2"/>
        <v>0</v>
      </c>
    </row>
    <row r="14" spans="1:18" x14ac:dyDescent="0.25">
      <c r="A14" s="70" t="s">
        <v>39</v>
      </c>
      <c r="B14" s="71" t="s">
        <v>108</v>
      </c>
      <c r="C14" s="72">
        <f t="shared" ref="C14:C15" si="4">+D14+M14</f>
        <v>0</v>
      </c>
      <c r="D14" s="73">
        <f>+SUM(E14:L14)</f>
        <v>0</v>
      </c>
      <c r="E14" s="212"/>
      <c r="F14" s="75"/>
      <c r="G14" s="75"/>
      <c r="H14" s="76"/>
      <c r="I14" s="75"/>
      <c r="J14" s="75"/>
      <c r="K14" s="75"/>
      <c r="L14" s="75"/>
      <c r="M14" s="73">
        <f>+SUM(N14:Q14)</f>
        <v>0</v>
      </c>
      <c r="N14" s="75"/>
      <c r="O14" s="75"/>
      <c r="P14" s="75"/>
      <c r="Q14" s="77"/>
      <c r="R14" s="150">
        <f t="shared" si="2"/>
        <v>0</v>
      </c>
    </row>
    <row r="15" spans="1:18" x14ac:dyDescent="0.25">
      <c r="A15" s="78" t="s">
        <v>40</v>
      </c>
      <c r="B15" s="79" t="s">
        <v>109</v>
      </c>
      <c r="C15" s="80">
        <f t="shared" si="4"/>
        <v>0</v>
      </c>
      <c r="D15" s="81">
        <f>+SUM(E15:L15)</f>
        <v>0</v>
      </c>
      <c r="E15" s="82"/>
      <c r="F15" s="83"/>
      <c r="G15" s="83"/>
      <c r="H15" s="84"/>
      <c r="I15" s="83"/>
      <c r="J15" s="83"/>
      <c r="K15" s="83"/>
      <c r="L15" s="83"/>
      <c r="M15" s="81">
        <f>+SUM(N15:Q15)</f>
        <v>0</v>
      </c>
      <c r="N15" s="83"/>
      <c r="O15" s="83"/>
      <c r="P15" s="83"/>
      <c r="Q15" s="85"/>
      <c r="R15" s="154">
        <f t="shared" si="2"/>
        <v>0</v>
      </c>
    </row>
    <row r="16" spans="1:18" x14ac:dyDescent="0.25">
      <c r="A16" s="91">
        <v>3</v>
      </c>
      <c r="B16" s="87" t="s">
        <v>8</v>
      </c>
      <c r="C16" s="88">
        <f>+SUM(C17:C20)</f>
        <v>0</v>
      </c>
      <c r="D16" s="88">
        <f t="shared" ref="D16:Q16" si="5">+SUM(D17:D20)</f>
        <v>0</v>
      </c>
      <c r="E16" s="497">
        <f t="shared" si="5"/>
        <v>0</v>
      </c>
      <c r="F16" s="498">
        <f t="shared" si="5"/>
        <v>0</v>
      </c>
      <c r="G16" s="498">
        <f>+SUM(G17:G20)</f>
        <v>0</v>
      </c>
      <c r="H16" s="499">
        <f>+SUM(H17:H20)</f>
        <v>0</v>
      </c>
      <c r="I16" s="498">
        <f>+SUM(I17:I20)</f>
        <v>0</v>
      </c>
      <c r="J16" s="498">
        <f>+SUM(J17:J20)</f>
        <v>0</v>
      </c>
      <c r="K16" s="498">
        <f>+SUM(K17:K20)</f>
        <v>0</v>
      </c>
      <c r="L16" s="498">
        <f t="shared" si="5"/>
        <v>0</v>
      </c>
      <c r="M16" s="500">
        <f t="shared" si="5"/>
        <v>0</v>
      </c>
      <c r="N16" s="498">
        <f t="shared" si="5"/>
        <v>0</v>
      </c>
      <c r="O16" s="498">
        <f t="shared" si="5"/>
        <v>0</v>
      </c>
      <c r="P16" s="498">
        <f t="shared" si="5"/>
        <v>0</v>
      </c>
      <c r="Q16" s="501">
        <f t="shared" si="5"/>
        <v>0</v>
      </c>
      <c r="R16" s="149">
        <f t="shared" si="2"/>
        <v>0</v>
      </c>
    </row>
    <row r="17" spans="1:18" x14ac:dyDescent="0.25">
      <c r="A17" s="70" t="s">
        <v>41</v>
      </c>
      <c r="B17" s="71" t="s">
        <v>110</v>
      </c>
      <c r="C17" s="72">
        <f t="shared" ref="C17:C20" si="6">+D17+M17</f>
        <v>0</v>
      </c>
      <c r="D17" s="73">
        <f>+SUM(E17:L17)</f>
        <v>0</v>
      </c>
      <c r="E17" s="74"/>
      <c r="F17" s="75"/>
      <c r="G17" s="75"/>
      <c r="H17" s="76"/>
      <c r="I17" s="75"/>
      <c r="J17" s="75"/>
      <c r="K17" s="75"/>
      <c r="L17" s="75"/>
      <c r="M17" s="73">
        <f>+SUM(N17:Q17)</f>
        <v>0</v>
      </c>
      <c r="N17" s="75"/>
      <c r="O17" s="75"/>
      <c r="P17" s="75"/>
      <c r="Q17" s="77"/>
      <c r="R17" s="150">
        <f t="shared" si="2"/>
        <v>0</v>
      </c>
    </row>
    <row r="18" spans="1:18" x14ac:dyDescent="0.25">
      <c r="A18" s="70" t="s">
        <v>42</v>
      </c>
      <c r="B18" s="71" t="s">
        <v>9</v>
      </c>
      <c r="C18" s="72">
        <f t="shared" si="6"/>
        <v>0</v>
      </c>
      <c r="D18" s="73">
        <f>+SUM(E18:L18)</f>
        <v>0</v>
      </c>
      <c r="E18" s="74"/>
      <c r="F18" s="75"/>
      <c r="G18" s="75"/>
      <c r="H18" s="76"/>
      <c r="I18" s="75"/>
      <c r="J18" s="75"/>
      <c r="K18" s="75"/>
      <c r="L18" s="75"/>
      <c r="M18" s="73">
        <f>+SUM(N18:Q18)</f>
        <v>0</v>
      </c>
      <c r="N18" s="75"/>
      <c r="O18" s="75"/>
      <c r="P18" s="75"/>
      <c r="Q18" s="77"/>
      <c r="R18" s="150">
        <f t="shared" si="2"/>
        <v>0</v>
      </c>
    </row>
    <row r="19" spans="1:18" x14ac:dyDescent="0.25">
      <c r="A19" s="70" t="s">
        <v>43</v>
      </c>
      <c r="B19" s="71" t="s">
        <v>10</v>
      </c>
      <c r="C19" s="72">
        <f t="shared" si="6"/>
        <v>0</v>
      </c>
      <c r="D19" s="73">
        <f>+SUM(E19:L19)</f>
        <v>0</v>
      </c>
      <c r="E19" s="74"/>
      <c r="F19" s="75"/>
      <c r="G19" s="75"/>
      <c r="H19" s="76"/>
      <c r="I19" s="75"/>
      <c r="J19" s="75"/>
      <c r="K19" s="75"/>
      <c r="L19" s="75"/>
      <c r="M19" s="73">
        <f>+SUM(N19:Q19)</f>
        <v>0</v>
      </c>
      <c r="N19" s="75"/>
      <c r="O19" s="75"/>
      <c r="P19" s="75"/>
      <c r="Q19" s="77"/>
      <c r="R19" s="150">
        <f t="shared" si="2"/>
        <v>0</v>
      </c>
    </row>
    <row r="20" spans="1:18" x14ac:dyDescent="0.25">
      <c r="A20" s="78" t="s">
        <v>44</v>
      </c>
      <c r="B20" s="79" t="s">
        <v>11</v>
      </c>
      <c r="C20" s="80">
        <f t="shared" si="6"/>
        <v>0</v>
      </c>
      <c r="D20" s="81">
        <f>+SUM(E20:L20)</f>
        <v>0</v>
      </c>
      <c r="E20" s="82"/>
      <c r="F20" s="83"/>
      <c r="G20" s="83"/>
      <c r="H20" s="84"/>
      <c r="I20" s="83"/>
      <c r="J20" s="83"/>
      <c r="K20" s="83"/>
      <c r="L20" s="83"/>
      <c r="M20" s="81">
        <f>+SUM(N20:Q20)</f>
        <v>0</v>
      </c>
      <c r="N20" s="83"/>
      <c r="O20" s="83"/>
      <c r="P20" s="83"/>
      <c r="Q20" s="85"/>
      <c r="R20" s="154">
        <f t="shared" si="2"/>
        <v>0</v>
      </c>
    </row>
    <row r="21" spans="1:18" x14ac:dyDescent="0.25">
      <c r="A21" s="86">
        <v>4</v>
      </c>
      <c r="B21" s="87" t="s">
        <v>12</v>
      </c>
      <c r="C21" s="88">
        <f>+SUM(C22:C36)</f>
        <v>0</v>
      </c>
      <c r="D21" s="88">
        <f t="shared" ref="D21:Q21" si="7">+SUM(D22:D36)</f>
        <v>0</v>
      </c>
      <c r="E21" s="497">
        <f t="shared" si="7"/>
        <v>0</v>
      </c>
      <c r="F21" s="498">
        <f t="shared" si="7"/>
        <v>0</v>
      </c>
      <c r="G21" s="498">
        <f>+SUM(G22:G36)</f>
        <v>0</v>
      </c>
      <c r="H21" s="499">
        <f>+SUM(H22:H36)</f>
        <v>0</v>
      </c>
      <c r="I21" s="498">
        <f>+SUM(I22:I36)</f>
        <v>0</v>
      </c>
      <c r="J21" s="498">
        <f>+SUM(J22:J36)</f>
        <v>0</v>
      </c>
      <c r="K21" s="498">
        <f>+SUM(K22:K36)</f>
        <v>0</v>
      </c>
      <c r="L21" s="498">
        <f t="shared" si="7"/>
        <v>0</v>
      </c>
      <c r="M21" s="500">
        <f t="shared" si="7"/>
        <v>0</v>
      </c>
      <c r="N21" s="498">
        <f t="shared" si="7"/>
        <v>0</v>
      </c>
      <c r="O21" s="498">
        <f t="shared" si="7"/>
        <v>0</v>
      </c>
      <c r="P21" s="498">
        <f t="shared" si="7"/>
        <v>0</v>
      </c>
      <c r="Q21" s="501">
        <f t="shared" si="7"/>
        <v>0</v>
      </c>
      <c r="R21" s="149">
        <f t="shared" si="2"/>
        <v>0</v>
      </c>
    </row>
    <row r="22" spans="1:18" x14ac:dyDescent="0.25">
      <c r="A22" s="70" t="s">
        <v>45</v>
      </c>
      <c r="B22" s="71" t="s">
        <v>13</v>
      </c>
      <c r="C22" s="72">
        <f t="shared" ref="C22:C36" si="8">+D22+M22</f>
        <v>0</v>
      </c>
      <c r="D22" s="73">
        <f t="shared" ref="D22:D36" si="9">+SUM(E22:L22)</f>
        <v>0</v>
      </c>
      <c r="E22" s="74"/>
      <c r="F22" s="75"/>
      <c r="G22" s="75"/>
      <c r="H22" s="76"/>
      <c r="I22" s="75"/>
      <c r="J22" s="75"/>
      <c r="K22" s="75"/>
      <c r="L22" s="75"/>
      <c r="M22" s="73">
        <f t="shared" ref="M22:M36" si="10">+SUM(N22:Q22)</f>
        <v>0</v>
      </c>
      <c r="N22" s="75"/>
      <c r="O22" s="75"/>
      <c r="P22" s="75"/>
      <c r="Q22" s="77"/>
      <c r="R22" s="150">
        <f t="shared" si="2"/>
        <v>0</v>
      </c>
    </row>
    <row r="23" spans="1:18" x14ac:dyDescent="0.25">
      <c r="A23" s="70" t="s">
        <v>46</v>
      </c>
      <c r="B23" s="71" t="s">
        <v>14</v>
      </c>
      <c r="C23" s="72">
        <f t="shared" si="8"/>
        <v>0</v>
      </c>
      <c r="D23" s="73">
        <f t="shared" si="9"/>
        <v>0</v>
      </c>
      <c r="E23" s="74"/>
      <c r="F23" s="75"/>
      <c r="G23" s="75"/>
      <c r="H23" s="76"/>
      <c r="I23" s="75"/>
      <c r="J23" s="75"/>
      <c r="K23" s="75"/>
      <c r="L23" s="75"/>
      <c r="M23" s="73">
        <f t="shared" si="10"/>
        <v>0</v>
      </c>
      <c r="N23" s="75"/>
      <c r="O23" s="75"/>
      <c r="P23" s="75"/>
      <c r="Q23" s="77"/>
      <c r="R23" s="150">
        <f t="shared" si="2"/>
        <v>0</v>
      </c>
    </row>
    <row r="24" spans="1:18" x14ac:dyDescent="0.25">
      <c r="A24" s="70" t="s">
        <v>47</v>
      </c>
      <c r="B24" s="71" t="s">
        <v>94</v>
      </c>
      <c r="C24" s="72">
        <f t="shared" si="8"/>
        <v>0</v>
      </c>
      <c r="D24" s="73">
        <f t="shared" si="9"/>
        <v>0</v>
      </c>
      <c r="E24" s="74"/>
      <c r="F24" s="75"/>
      <c r="G24" s="75"/>
      <c r="H24" s="76"/>
      <c r="I24" s="75"/>
      <c r="J24" s="75"/>
      <c r="K24" s="75"/>
      <c r="L24" s="75"/>
      <c r="M24" s="73">
        <f t="shared" si="10"/>
        <v>0</v>
      </c>
      <c r="N24" s="75"/>
      <c r="O24" s="75"/>
      <c r="P24" s="75"/>
      <c r="Q24" s="77"/>
      <c r="R24" s="150">
        <f t="shared" si="2"/>
        <v>0</v>
      </c>
    </row>
    <row r="25" spans="1:18" x14ac:dyDescent="0.25">
      <c r="A25" s="70" t="s">
        <v>48</v>
      </c>
      <c r="B25" s="71" t="s">
        <v>15</v>
      </c>
      <c r="C25" s="72">
        <f t="shared" si="8"/>
        <v>0</v>
      </c>
      <c r="D25" s="73">
        <f t="shared" si="9"/>
        <v>0</v>
      </c>
      <c r="E25" s="74"/>
      <c r="F25" s="75"/>
      <c r="G25" s="75"/>
      <c r="H25" s="76"/>
      <c r="I25" s="75"/>
      <c r="J25" s="75"/>
      <c r="K25" s="75"/>
      <c r="L25" s="75"/>
      <c r="M25" s="73">
        <f t="shared" si="10"/>
        <v>0</v>
      </c>
      <c r="N25" s="75"/>
      <c r="O25" s="75"/>
      <c r="P25" s="75"/>
      <c r="Q25" s="77"/>
      <c r="R25" s="150">
        <f t="shared" si="2"/>
        <v>0</v>
      </c>
    </row>
    <row r="26" spans="1:18" x14ac:dyDescent="0.25">
      <c r="A26" s="70" t="s">
        <v>49</v>
      </c>
      <c r="B26" s="71" t="s">
        <v>16</v>
      </c>
      <c r="C26" s="72">
        <f t="shared" si="8"/>
        <v>0</v>
      </c>
      <c r="D26" s="73">
        <f t="shared" si="9"/>
        <v>0</v>
      </c>
      <c r="E26" s="74"/>
      <c r="F26" s="75"/>
      <c r="G26" s="75"/>
      <c r="H26" s="76"/>
      <c r="I26" s="75"/>
      <c r="J26" s="75"/>
      <c r="K26" s="75"/>
      <c r="L26" s="75"/>
      <c r="M26" s="73">
        <f t="shared" si="10"/>
        <v>0</v>
      </c>
      <c r="N26" s="75"/>
      <c r="O26" s="75"/>
      <c r="P26" s="75"/>
      <c r="Q26" s="77"/>
      <c r="R26" s="150">
        <f t="shared" si="2"/>
        <v>0</v>
      </c>
    </row>
    <row r="27" spans="1:18" x14ac:dyDescent="0.25">
      <c r="A27" s="70" t="s">
        <v>50</v>
      </c>
      <c r="B27" s="71" t="s">
        <v>17</v>
      </c>
      <c r="C27" s="72">
        <f t="shared" si="8"/>
        <v>0</v>
      </c>
      <c r="D27" s="73">
        <f t="shared" si="9"/>
        <v>0</v>
      </c>
      <c r="E27" s="74"/>
      <c r="F27" s="75"/>
      <c r="G27" s="75"/>
      <c r="H27" s="76"/>
      <c r="I27" s="75"/>
      <c r="J27" s="75"/>
      <c r="K27" s="75"/>
      <c r="L27" s="75"/>
      <c r="M27" s="73">
        <f t="shared" si="10"/>
        <v>0</v>
      </c>
      <c r="N27" s="75"/>
      <c r="O27" s="75"/>
      <c r="P27" s="75"/>
      <c r="Q27" s="77"/>
      <c r="R27" s="150">
        <f t="shared" si="2"/>
        <v>0</v>
      </c>
    </row>
    <row r="28" spans="1:18" x14ac:dyDescent="0.25">
      <c r="A28" s="70" t="s">
        <v>51</v>
      </c>
      <c r="B28" s="71" t="s">
        <v>18</v>
      </c>
      <c r="C28" s="72">
        <f t="shared" si="8"/>
        <v>0</v>
      </c>
      <c r="D28" s="73">
        <f t="shared" si="9"/>
        <v>0</v>
      </c>
      <c r="E28" s="74"/>
      <c r="F28" s="75"/>
      <c r="G28" s="75"/>
      <c r="H28" s="76"/>
      <c r="I28" s="75"/>
      <c r="J28" s="75"/>
      <c r="K28" s="75"/>
      <c r="L28" s="75"/>
      <c r="M28" s="73">
        <f t="shared" si="10"/>
        <v>0</v>
      </c>
      <c r="N28" s="75"/>
      <c r="O28" s="75"/>
      <c r="P28" s="75"/>
      <c r="Q28" s="77"/>
      <c r="R28" s="150">
        <f t="shared" si="2"/>
        <v>0</v>
      </c>
    </row>
    <row r="29" spans="1:18" x14ac:dyDescent="0.25">
      <c r="A29" s="70" t="s">
        <v>52</v>
      </c>
      <c r="B29" s="71" t="s">
        <v>95</v>
      </c>
      <c r="C29" s="72">
        <f t="shared" si="8"/>
        <v>0</v>
      </c>
      <c r="D29" s="73">
        <f t="shared" si="9"/>
        <v>0</v>
      </c>
      <c r="E29" s="74"/>
      <c r="F29" s="75"/>
      <c r="G29" s="75"/>
      <c r="H29" s="76"/>
      <c r="I29" s="75"/>
      <c r="J29" s="75"/>
      <c r="K29" s="75"/>
      <c r="L29" s="75"/>
      <c r="M29" s="73">
        <f t="shared" si="10"/>
        <v>0</v>
      </c>
      <c r="N29" s="75"/>
      <c r="O29" s="75"/>
      <c r="P29" s="75"/>
      <c r="Q29" s="77"/>
      <c r="R29" s="150">
        <f t="shared" si="2"/>
        <v>0</v>
      </c>
    </row>
    <row r="30" spans="1:18" x14ac:dyDescent="0.25">
      <c r="A30" s="70" t="s">
        <v>53</v>
      </c>
      <c r="B30" s="71" t="s">
        <v>19</v>
      </c>
      <c r="C30" s="72">
        <f t="shared" si="8"/>
        <v>0</v>
      </c>
      <c r="D30" s="73">
        <f t="shared" si="9"/>
        <v>0</v>
      </c>
      <c r="E30" s="74"/>
      <c r="F30" s="75"/>
      <c r="G30" s="75"/>
      <c r="H30" s="76"/>
      <c r="I30" s="75"/>
      <c r="J30" s="75"/>
      <c r="K30" s="75"/>
      <c r="L30" s="75"/>
      <c r="M30" s="73">
        <f t="shared" si="10"/>
        <v>0</v>
      </c>
      <c r="N30" s="75"/>
      <c r="O30" s="75"/>
      <c r="P30" s="75"/>
      <c r="Q30" s="77"/>
      <c r="R30" s="150">
        <f t="shared" si="2"/>
        <v>0</v>
      </c>
    </row>
    <row r="31" spans="1:18" x14ac:dyDescent="0.25">
      <c r="A31" s="70" t="s">
        <v>54</v>
      </c>
      <c r="B31" s="71" t="s">
        <v>90</v>
      </c>
      <c r="C31" s="72">
        <f t="shared" si="8"/>
        <v>0</v>
      </c>
      <c r="D31" s="73">
        <f t="shared" si="9"/>
        <v>0</v>
      </c>
      <c r="E31" s="74"/>
      <c r="F31" s="75"/>
      <c r="G31" s="75"/>
      <c r="H31" s="76"/>
      <c r="I31" s="75"/>
      <c r="J31" s="75"/>
      <c r="K31" s="75"/>
      <c r="L31" s="75"/>
      <c r="M31" s="73">
        <f t="shared" si="10"/>
        <v>0</v>
      </c>
      <c r="N31" s="75"/>
      <c r="O31" s="75"/>
      <c r="P31" s="75"/>
      <c r="Q31" s="77"/>
      <c r="R31" s="150">
        <f t="shared" si="2"/>
        <v>0</v>
      </c>
    </row>
    <row r="32" spans="1:18" x14ac:dyDescent="0.25">
      <c r="A32" s="70" t="s">
        <v>55</v>
      </c>
      <c r="B32" s="71" t="s">
        <v>20</v>
      </c>
      <c r="C32" s="72">
        <f t="shared" si="8"/>
        <v>0</v>
      </c>
      <c r="D32" s="73">
        <f t="shared" si="9"/>
        <v>0</v>
      </c>
      <c r="E32" s="74"/>
      <c r="F32" s="75"/>
      <c r="G32" s="75"/>
      <c r="H32" s="76"/>
      <c r="I32" s="75"/>
      <c r="J32" s="75"/>
      <c r="K32" s="75"/>
      <c r="L32" s="75"/>
      <c r="M32" s="73">
        <f t="shared" si="10"/>
        <v>0</v>
      </c>
      <c r="N32" s="75"/>
      <c r="O32" s="75"/>
      <c r="P32" s="75"/>
      <c r="Q32" s="77"/>
      <c r="R32" s="150">
        <f t="shared" si="2"/>
        <v>0</v>
      </c>
    </row>
    <row r="33" spans="1:18" x14ac:dyDescent="0.25">
      <c r="A33" s="70" t="s">
        <v>56</v>
      </c>
      <c r="B33" s="71" t="s">
        <v>96</v>
      </c>
      <c r="C33" s="72">
        <f t="shared" si="8"/>
        <v>0</v>
      </c>
      <c r="D33" s="73">
        <f t="shared" si="9"/>
        <v>0</v>
      </c>
      <c r="E33" s="74"/>
      <c r="F33" s="75"/>
      <c r="G33" s="75"/>
      <c r="H33" s="76"/>
      <c r="I33" s="75"/>
      <c r="J33" s="75"/>
      <c r="K33" s="75"/>
      <c r="L33" s="75"/>
      <c r="M33" s="73">
        <f t="shared" si="10"/>
        <v>0</v>
      </c>
      <c r="N33" s="75"/>
      <c r="O33" s="75"/>
      <c r="P33" s="75"/>
      <c r="Q33" s="77"/>
      <c r="R33" s="150">
        <f t="shared" si="2"/>
        <v>0</v>
      </c>
    </row>
    <row r="34" spans="1:18" x14ac:dyDescent="0.25">
      <c r="A34" s="70" t="s">
        <v>57</v>
      </c>
      <c r="B34" s="71" t="s">
        <v>97</v>
      </c>
      <c r="C34" s="72">
        <f t="shared" si="8"/>
        <v>0</v>
      </c>
      <c r="D34" s="73">
        <f t="shared" si="9"/>
        <v>0</v>
      </c>
      <c r="E34" s="74"/>
      <c r="F34" s="75"/>
      <c r="G34" s="75"/>
      <c r="H34" s="76"/>
      <c r="I34" s="75"/>
      <c r="J34" s="75"/>
      <c r="K34" s="75"/>
      <c r="L34" s="75"/>
      <c r="M34" s="73">
        <f t="shared" si="10"/>
        <v>0</v>
      </c>
      <c r="N34" s="75"/>
      <c r="O34" s="75"/>
      <c r="P34" s="75"/>
      <c r="Q34" s="77"/>
      <c r="R34" s="150">
        <f t="shared" si="2"/>
        <v>0</v>
      </c>
    </row>
    <row r="35" spans="1:18" x14ac:dyDescent="0.25">
      <c r="A35" s="70" t="s">
        <v>58</v>
      </c>
      <c r="B35" s="71" t="s">
        <v>21</v>
      </c>
      <c r="C35" s="72">
        <f t="shared" si="8"/>
        <v>0</v>
      </c>
      <c r="D35" s="73">
        <f t="shared" si="9"/>
        <v>0</v>
      </c>
      <c r="E35" s="74"/>
      <c r="F35" s="75"/>
      <c r="G35" s="75"/>
      <c r="H35" s="76"/>
      <c r="I35" s="75"/>
      <c r="J35" s="75"/>
      <c r="K35" s="75"/>
      <c r="L35" s="75"/>
      <c r="M35" s="73">
        <f t="shared" si="10"/>
        <v>0</v>
      </c>
      <c r="N35" s="75"/>
      <c r="O35" s="75"/>
      <c r="P35" s="75"/>
      <c r="Q35" s="77"/>
      <c r="R35" s="150">
        <f t="shared" si="2"/>
        <v>0</v>
      </c>
    </row>
    <row r="36" spans="1:18" x14ac:dyDescent="0.25">
      <c r="A36" s="78" t="s">
        <v>59</v>
      </c>
      <c r="B36" s="79" t="s">
        <v>98</v>
      </c>
      <c r="C36" s="80">
        <f t="shared" si="8"/>
        <v>0</v>
      </c>
      <c r="D36" s="81">
        <f t="shared" si="9"/>
        <v>0</v>
      </c>
      <c r="E36" s="74"/>
      <c r="F36" s="83"/>
      <c r="G36" s="83"/>
      <c r="H36" s="84"/>
      <c r="I36" s="83"/>
      <c r="J36" s="83"/>
      <c r="K36" s="83"/>
      <c r="L36" s="83"/>
      <c r="M36" s="81">
        <f t="shared" si="10"/>
        <v>0</v>
      </c>
      <c r="N36" s="83"/>
      <c r="O36" s="83"/>
      <c r="P36" s="83"/>
      <c r="Q36" s="85"/>
      <c r="R36" s="154">
        <f t="shared" si="2"/>
        <v>0</v>
      </c>
    </row>
    <row r="37" spans="1:18" x14ac:dyDescent="0.25">
      <c r="A37" s="86">
        <v>5</v>
      </c>
      <c r="B37" s="87" t="s">
        <v>22</v>
      </c>
      <c r="C37" s="88">
        <f>+SUM(C38:C45)</f>
        <v>0</v>
      </c>
      <c r="D37" s="88">
        <f t="shared" ref="D37:Q37" si="11">+SUM(D38:D45)</f>
        <v>0</v>
      </c>
      <c r="E37" s="497">
        <f t="shared" si="11"/>
        <v>0</v>
      </c>
      <c r="F37" s="498">
        <f t="shared" si="11"/>
        <v>0</v>
      </c>
      <c r="G37" s="498">
        <f>+SUM(G38:G45)</f>
        <v>0</v>
      </c>
      <c r="H37" s="499">
        <f>+SUM(H38:H45)</f>
        <v>0</v>
      </c>
      <c r="I37" s="498">
        <f>+SUM(I38:I45)</f>
        <v>0</v>
      </c>
      <c r="J37" s="498">
        <f>+SUM(J38:J45)</f>
        <v>0</v>
      </c>
      <c r="K37" s="498">
        <f>+SUM(K38:K45)</f>
        <v>0</v>
      </c>
      <c r="L37" s="498">
        <f t="shared" si="11"/>
        <v>0</v>
      </c>
      <c r="M37" s="500">
        <f t="shared" si="11"/>
        <v>0</v>
      </c>
      <c r="N37" s="498">
        <f t="shared" si="11"/>
        <v>0</v>
      </c>
      <c r="O37" s="498">
        <f t="shared" si="11"/>
        <v>0</v>
      </c>
      <c r="P37" s="498">
        <f t="shared" si="11"/>
        <v>0</v>
      </c>
      <c r="Q37" s="501">
        <f t="shared" si="11"/>
        <v>0</v>
      </c>
      <c r="R37" s="149">
        <f t="shared" si="2"/>
        <v>0</v>
      </c>
    </row>
    <row r="38" spans="1:18" x14ac:dyDescent="0.25">
      <c r="A38" s="70" t="s">
        <v>60</v>
      </c>
      <c r="B38" s="71" t="s">
        <v>23</v>
      </c>
      <c r="C38" s="72">
        <f t="shared" ref="C38:C45" si="12">+D38+M38</f>
        <v>0</v>
      </c>
      <c r="D38" s="73">
        <f t="shared" ref="D38:D45" si="13">+SUM(E38:L38)</f>
        <v>0</v>
      </c>
      <c r="E38" s="74"/>
      <c r="F38" s="75"/>
      <c r="G38" s="75"/>
      <c r="H38" s="76"/>
      <c r="I38" s="75"/>
      <c r="J38" s="75"/>
      <c r="K38" s="75"/>
      <c r="L38" s="75"/>
      <c r="M38" s="73">
        <f t="shared" ref="M38:M45" si="14">+SUM(N38:Q38)</f>
        <v>0</v>
      </c>
      <c r="N38" s="75"/>
      <c r="O38" s="75"/>
      <c r="P38" s="75"/>
      <c r="Q38" s="77"/>
      <c r="R38" s="150">
        <f t="shared" si="2"/>
        <v>0</v>
      </c>
    </row>
    <row r="39" spans="1:18" x14ac:dyDescent="0.25">
      <c r="A39" s="70" t="s">
        <v>61</v>
      </c>
      <c r="B39" s="71" t="s">
        <v>24</v>
      </c>
      <c r="C39" s="72">
        <f t="shared" si="12"/>
        <v>0</v>
      </c>
      <c r="D39" s="73">
        <f t="shared" si="13"/>
        <v>0</v>
      </c>
      <c r="E39" s="74"/>
      <c r="F39" s="75"/>
      <c r="G39" s="75"/>
      <c r="H39" s="76"/>
      <c r="I39" s="75"/>
      <c r="J39" s="75"/>
      <c r="K39" s="75"/>
      <c r="L39" s="75"/>
      <c r="M39" s="73">
        <f t="shared" si="14"/>
        <v>0</v>
      </c>
      <c r="N39" s="75"/>
      <c r="O39" s="75"/>
      <c r="P39" s="75"/>
      <c r="Q39" s="77"/>
      <c r="R39" s="150">
        <f t="shared" si="2"/>
        <v>0</v>
      </c>
    </row>
    <row r="40" spans="1:18" x14ac:dyDescent="0.25">
      <c r="A40" s="70" t="s">
        <v>62</v>
      </c>
      <c r="B40" s="71" t="s">
        <v>25</v>
      </c>
      <c r="C40" s="72">
        <f t="shared" si="12"/>
        <v>0</v>
      </c>
      <c r="D40" s="73">
        <f t="shared" si="13"/>
        <v>0</v>
      </c>
      <c r="E40" s="74"/>
      <c r="F40" s="75"/>
      <c r="G40" s="75"/>
      <c r="H40" s="76"/>
      <c r="I40" s="75"/>
      <c r="J40" s="75"/>
      <c r="K40" s="75"/>
      <c r="L40" s="75"/>
      <c r="M40" s="73">
        <f t="shared" si="14"/>
        <v>0</v>
      </c>
      <c r="N40" s="75"/>
      <c r="O40" s="75"/>
      <c r="P40" s="75"/>
      <c r="Q40" s="77"/>
      <c r="R40" s="150">
        <f t="shared" si="2"/>
        <v>0</v>
      </c>
    </row>
    <row r="41" spans="1:18" x14ac:dyDescent="0.25">
      <c r="A41" s="70" t="s">
        <v>63</v>
      </c>
      <c r="B41" s="71" t="s">
        <v>26</v>
      </c>
      <c r="C41" s="72">
        <f t="shared" si="12"/>
        <v>0</v>
      </c>
      <c r="D41" s="73">
        <f t="shared" si="13"/>
        <v>0</v>
      </c>
      <c r="E41" s="74"/>
      <c r="F41" s="75"/>
      <c r="G41" s="75"/>
      <c r="H41" s="76"/>
      <c r="I41" s="75"/>
      <c r="J41" s="75"/>
      <c r="K41" s="75"/>
      <c r="L41" s="75"/>
      <c r="M41" s="73">
        <f t="shared" si="14"/>
        <v>0</v>
      </c>
      <c r="N41" s="75"/>
      <c r="O41" s="75"/>
      <c r="P41" s="75"/>
      <c r="Q41" s="77"/>
      <c r="R41" s="150">
        <f t="shared" si="2"/>
        <v>0</v>
      </c>
    </row>
    <row r="42" spans="1:18" x14ac:dyDescent="0.25">
      <c r="A42" s="70" t="s">
        <v>64</v>
      </c>
      <c r="B42" s="71" t="s">
        <v>27</v>
      </c>
      <c r="C42" s="72">
        <f t="shared" si="12"/>
        <v>0</v>
      </c>
      <c r="D42" s="73">
        <f t="shared" si="13"/>
        <v>0</v>
      </c>
      <c r="E42" s="74"/>
      <c r="F42" s="75"/>
      <c r="G42" s="75"/>
      <c r="H42" s="76"/>
      <c r="I42" s="75"/>
      <c r="J42" s="75"/>
      <c r="K42" s="75"/>
      <c r="L42" s="75"/>
      <c r="M42" s="73">
        <f t="shared" si="14"/>
        <v>0</v>
      </c>
      <c r="N42" s="75"/>
      <c r="O42" s="75"/>
      <c r="P42" s="75"/>
      <c r="Q42" s="77"/>
      <c r="R42" s="150">
        <f t="shared" si="2"/>
        <v>0</v>
      </c>
    </row>
    <row r="43" spans="1:18" x14ac:dyDescent="0.25">
      <c r="A43" s="70" t="s">
        <v>65</v>
      </c>
      <c r="B43" s="71" t="s">
        <v>28</v>
      </c>
      <c r="C43" s="72">
        <f t="shared" si="12"/>
        <v>0</v>
      </c>
      <c r="D43" s="73">
        <f t="shared" si="13"/>
        <v>0</v>
      </c>
      <c r="E43" s="74"/>
      <c r="F43" s="75"/>
      <c r="G43" s="75"/>
      <c r="H43" s="76"/>
      <c r="I43" s="75"/>
      <c r="J43" s="75"/>
      <c r="K43" s="75"/>
      <c r="L43" s="75"/>
      <c r="M43" s="73">
        <f t="shared" si="14"/>
        <v>0</v>
      </c>
      <c r="N43" s="75"/>
      <c r="O43" s="75"/>
      <c r="P43" s="75"/>
      <c r="Q43" s="77"/>
      <c r="R43" s="150">
        <f t="shared" si="2"/>
        <v>0</v>
      </c>
    </row>
    <row r="44" spans="1:18" x14ac:dyDescent="0.25">
      <c r="A44" s="70" t="s">
        <v>66</v>
      </c>
      <c r="B44" s="71" t="s">
        <v>29</v>
      </c>
      <c r="C44" s="72">
        <f t="shared" si="12"/>
        <v>0</v>
      </c>
      <c r="D44" s="73">
        <f t="shared" si="13"/>
        <v>0</v>
      </c>
      <c r="E44" s="74"/>
      <c r="F44" s="75"/>
      <c r="G44" s="75"/>
      <c r="H44" s="76"/>
      <c r="I44" s="75"/>
      <c r="J44" s="75"/>
      <c r="K44" s="75"/>
      <c r="L44" s="75"/>
      <c r="M44" s="73">
        <f t="shared" si="14"/>
        <v>0</v>
      </c>
      <c r="N44" s="75"/>
      <c r="O44" s="75"/>
      <c r="P44" s="75"/>
      <c r="Q44" s="77"/>
      <c r="R44" s="150">
        <f t="shared" si="2"/>
        <v>0</v>
      </c>
    </row>
    <row r="45" spans="1:18" ht="15" customHeight="1" x14ac:dyDescent="0.25">
      <c r="A45" s="78" t="s">
        <v>67</v>
      </c>
      <c r="B45" s="79" t="s">
        <v>30</v>
      </c>
      <c r="C45" s="72">
        <f t="shared" si="12"/>
        <v>0</v>
      </c>
      <c r="D45" s="73">
        <f t="shared" si="13"/>
        <v>0</v>
      </c>
      <c r="E45" s="82"/>
      <c r="F45" s="83"/>
      <c r="G45" s="83"/>
      <c r="H45" s="84"/>
      <c r="I45" s="83"/>
      <c r="J45" s="83"/>
      <c r="K45" s="83"/>
      <c r="L45" s="83"/>
      <c r="M45" s="81">
        <f t="shared" si="14"/>
        <v>0</v>
      </c>
      <c r="N45" s="83"/>
      <c r="O45" s="83"/>
      <c r="P45" s="83"/>
      <c r="Q45" s="85"/>
      <c r="R45" s="154">
        <f t="shared" si="2"/>
        <v>0</v>
      </c>
    </row>
    <row r="46" spans="1:18" ht="15" customHeight="1" x14ac:dyDescent="0.25">
      <c r="A46" s="91">
        <v>6</v>
      </c>
      <c r="B46" s="87" t="s">
        <v>89</v>
      </c>
      <c r="C46" s="88">
        <f>+SUM(C47:C55)</f>
        <v>0</v>
      </c>
      <c r="D46" s="88">
        <f t="shared" ref="D46:Q46" si="15">+SUM(D47:D55)</f>
        <v>0</v>
      </c>
      <c r="E46" s="497">
        <f t="shared" si="15"/>
        <v>0</v>
      </c>
      <c r="F46" s="498">
        <f t="shared" si="15"/>
        <v>0</v>
      </c>
      <c r="G46" s="498">
        <f>+SUM(G47:G55)</f>
        <v>0</v>
      </c>
      <c r="H46" s="499">
        <f>+SUM(H47:H55)</f>
        <v>0</v>
      </c>
      <c r="I46" s="498">
        <f>+SUM(I47:I55)</f>
        <v>0</v>
      </c>
      <c r="J46" s="498">
        <f>+SUM(J47:J55)</f>
        <v>0</v>
      </c>
      <c r="K46" s="498">
        <f>+SUM(K47:K55)</f>
        <v>0</v>
      </c>
      <c r="L46" s="498">
        <f t="shared" si="15"/>
        <v>0</v>
      </c>
      <c r="M46" s="500">
        <f t="shared" si="15"/>
        <v>0</v>
      </c>
      <c r="N46" s="498">
        <f t="shared" si="15"/>
        <v>0</v>
      </c>
      <c r="O46" s="498">
        <f t="shared" si="15"/>
        <v>0</v>
      </c>
      <c r="P46" s="498">
        <f t="shared" si="15"/>
        <v>0</v>
      </c>
      <c r="Q46" s="501">
        <f t="shared" si="15"/>
        <v>0</v>
      </c>
      <c r="R46" s="149">
        <f t="shared" si="2"/>
        <v>0</v>
      </c>
    </row>
    <row r="47" spans="1:18" x14ac:dyDescent="0.25">
      <c r="A47" s="70" t="s">
        <v>68</v>
      </c>
      <c r="B47" s="71" t="s">
        <v>31</v>
      </c>
      <c r="C47" s="72">
        <f t="shared" ref="C47:C55" si="16">+D47+M47</f>
        <v>0</v>
      </c>
      <c r="D47" s="73">
        <f t="shared" ref="D47:D55" si="17">+SUM(E47:L47)</f>
        <v>0</v>
      </c>
      <c r="E47" s="74"/>
      <c r="F47" s="75"/>
      <c r="G47" s="75"/>
      <c r="H47" s="76"/>
      <c r="I47" s="75"/>
      <c r="J47" s="75"/>
      <c r="K47" s="75"/>
      <c r="L47" s="75"/>
      <c r="M47" s="73">
        <f t="shared" ref="M47:M55" si="18">+SUM(N47:Q47)</f>
        <v>0</v>
      </c>
      <c r="N47" s="75"/>
      <c r="O47" s="75"/>
      <c r="P47" s="75"/>
      <c r="Q47" s="77"/>
      <c r="R47" s="150">
        <f t="shared" si="2"/>
        <v>0</v>
      </c>
    </row>
    <row r="48" spans="1:18" x14ac:dyDescent="0.25">
      <c r="A48" s="70" t="s">
        <v>69</v>
      </c>
      <c r="B48" s="71" t="s">
        <v>32</v>
      </c>
      <c r="C48" s="72">
        <f t="shared" si="16"/>
        <v>0</v>
      </c>
      <c r="D48" s="73">
        <f t="shared" si="17"/>
        <v>0</v>
      </c>
      <c r="E48" s="74"/>
      <c r="F48" s="75"/>
      <c r="G48" s="75"/>
      <c r="H48" s="76"/>
      <c r="I48" s="75"/>
      <c r="J48" s="75"/>
      <c r="K48" s="75"/>
      <c r="L48" s="75"/>
      <c r="M48" s="73">
        <f t="shared" si="18"/>
        <v>0</v>
      </c>
      <c r="N48" s="75"/>
      <c r="O48" s="75"/>
      <c r="P48" s="75"/>
      <c r="Q48" s="77"/>
      <c r="R48" s="150">
        <f t="shared" si="2"/>
        <v>0</v>
      </c>
    </row>
    <row r="49" spans="1:18" x14ac:dyDescent="0.25">
      <c r="A49" s="70" t="s">
        <v>70</v>
      </c>
      <c r="B49" s="71" t="s">
        <v>33</v>
      </c>
      <c r="C49" s="72">
        <f t="shared" si="16"/>
        <v>0</v>
      </c>
      <c r="D49" s="73">
        <f t="shared" si="17"/>
        <v>0</v>
      </c>
      <c r="E49" s="74"/>
      <c r="F49" s="75"/>
      <c r="G49" s="75"/>
      <c r="H49" s="76"/>
      <c r="I49" s="75"/>
      <c r="J49" s="75"/>
      <c r="K49" s="75"/>
      <c r="L49" s="75"/>
      <c r="M49" s="73">
        <f t="shared" si="18"/>
        <v>0</v>
      </c>
      <c r="N49" s="75"/>
      <c r="O49" s="75"/>
      <c r="P49" s="75"/>
      <c r="Q49" s="77"/>
      <c r="R49" s="150">
        <f t="shared" si="2"/>
        <v>0</v>
      </c>
    </row>
    <row r="50" spans="1:18" x14ac:dyDescent="0.25">
      <c r="A50" s="70" t="s">
        <v>71</v>
      </c>
      <c r="B50" s="71" t="s">
        <v>99</v>
      </c>
      <c r="C50" s="72">
        <f t="shared" si="16"/>
        <v>0</v>
      </c>
      <c r="D50" s="73">
        <f t="shared" si="17"/>
        <v>0</v>
      </c>
      <c r="E50" s="74"/>
      <c r="F50" s="75"/>
      <c r="G50" s="75"/>
      <c r="H50" s="76"/>
      <c r="I50" s="75"/>
      <c r="J50" s="75"/>
      <c r="K50" s="75"/>
      <c r="L50" s="75"/>
      <c r="M50" s="73">
        <f t="shared" si="18"/>
        <v>0</v>
      </c>
      <c r="N50" s="75"/>
      <c r="O50" s="75"/>
      <c r="P50" s="75"/>
      <c r="Q50" s="77"/>
      <c r="R50" s="150">
        <f t="shared" si="2"/>
        <v>0</v>
      </c>
    </row>
    <row r="51" spans="1:18" x14ac:dyDescent="0.25">
      <c r="A51" s="70" t="s">
        <v>72</v>
      </c>
      <c r="B51" s="71" t="s">
        <v>34</v>
      </c>
      <c r="C51" s="72">
        <f t="shared" si="16"/>
        <v>0</v>
      </c>
      <c r="D51" s="73">
        <f t="shared" si="17"/>
        <v>0</v>
      </c>
      <c r="E51" s="74"/>
      <c r="F51" s="75"/>
      <c r="G51" s="75"/>
      <c r="H51" s="76"/>
      <c r="I51" s="75"/>
      <c r="J51" s="75"/>
      <c r="K51" s="75"/>
      <c r="L51" s="75"/>
      <c r="M51" s="73">
        <f t="shared" si="18"/>
        <v>0</v>
      </c>
      <c r="N51" s="75"/>
      <c r="O51" s="75"/>
      <c r="P51" s="75"/>
      <c r="Q51" s="77"/>
      <c r="R51" s="150">
        <f t="shared" si="2"/>
        <v>0</v>
      </c>
    </row>
    <row r="52" spans="1:18" x14ac:dyDescent="0.25">
      <c r="A52" s="70" t="s">
        <v>73</v>
      </c>
      <c r="B52" s="71" t="s">
        <v>100</v>
      </c>
      <c r="C52" s="72">
        <f t="shared" si="16"/>
        <v>0</v>
      </c>
      <c r="D52" s="73">
        <f>+SUM(E52:L52)</f>
        <v>0</v>
      </c>
      <c r="E52" s="74"/>
      <c r="F52" s="75"/>
      <c r="G52" s="75"/>
      <c r="H52" s="76"/>
      <c r="I52" s="75"/>
      <c r="J52" s="75"/>
      <c r="K52" s="75"/>
      <c r="L52" s="75"/>
      <c r="M52" s="73">
        <f t="shared" si="18"/>
        <v>0</v>
      </c>
      <c r="N52" s="75"/>
      <c r="O52" s="75"/>
      <c r="P52" s="75"/>
      <c r="Q52" s="77"/>
      <c r="R52" s="150">
        <f t="shared" si="2"/>
        <v>0</v>
      </c>
    </row>
    <row r="53" spans="1:18" x14ac:dyDescent="0.25">
      <c r="A53" s="70" t="s">
        <v>74</v>
      </c>
      <c r="B53" s="71" t="s">
        <v>35</v>
      </c>
      <c r="C53" s="72">
        <f t="shared" si="16"/>
        <v>0</v>
      </c>
      <c r="D53" s="73">
        <f t="shared" si="17"/>
        <v>0</v>
      </c>
      <c r="E53" s="74"/>
      <c r="F53" s="75"/>
      <c r="G53" s="75"/>
      <c r="H53" s="76"/>
      <c r="I53" s="75"/>
      <c r="J53" s="75"/>
      <c r="K53" s="75"/>
      <c r="L53" s="75"/>
      <c r="M53" s="73">
        <f t="shared" si="18"/>
        <v>0</v>
      </c>
      <c r="N53" s="75"/>
      <c r="O53" s="75"/>
      <c r="P53" s="75"/>
      <c r="Q53" s="77"/>
      <c r="R53" s="150">
        <f t="shared" si="2"/>
        <v>0</v>
      </c>
    </row>
    <row r="54" spans="1:18" x14ac:dyDescent="0.25">
      <c r="A54" s="70" t="s">
        <v>75</v>
      </c>
      <c r="B54" s="71" t="s">
        <v>36</v>
      </c>
      <c r="C54" s="72">
        <f t="shared" si="16"/>
        <v>0</v>
      </c>
      <c r="D54" s="73">
        <f t="shared" si="17"/>
        <v>0</v>
      </c>
      <c r="E54" s="74"/>
      <c r="F54" s="75"/>
      <c r="G54" s="75"/>
      <c r="H54" s="76"/>
      <c r="I54" s="75"/>
      <c r="J54" s="75"/>
      <c r="K54" s="75"/>
      <c r="L54" s="75"/>
      <c r="M54" s="73">
        <f t="shared" si="18"/>
        <v>0</v>
      </c>
      <c r="N54" s="75"/>
      <c r="O54" s="75"/>
      <c r="P54" s="75"/>
      <c r="Q54" s="77"/>
      <c r="R54" s="150">
        <f t="shared" si="2"/>
        <v>0</v>
      </c>
    </row>
    <row r="55" spans="1:18" x14ac:dyDescent="0.25">
      <c r="A55" s="70" t="s">
        <v>76</v>
      </c>
      <c r="B55" s="71" t="s">
        <v>101</v>
      </c>
      <c r="C55" s="72">
        <f t="shared" si="16"/>
        <v>0</v>
      </c>
      <c r="D55" s="73">
        <f t="shared" si="17"/>
        <v>0</v>
      </c>
      <c r="E55" s="74"/>
      <c r="F55" s="75"/>
      <c r="G55" s="75"/>
      <c r="H55" s="76"/>
      <c r="I55" s="75"/>
      <c r="J55" s="75"/>
      <c r="K55" s="75"/>
      <c r="L55" s="75"/>
      <c r="M55" s="73">
        <f t="shared" si="18"/>
        <v>0</v>
      </c>
      <c r="N55" s="75"/>
      <c r="O55" s="75"/>
      <c r="P55" s="75"/>
      <c r="Q55" s="77"/>
      <c r="R55" s="154">
        <f t="shared" si="2"/>
        <v>0</v>
      </c>
    </row>
    <row r="56" spans="1:18" x14ac:dyDescent="0.25">
      <c r="A56" s="91">
        <v>7</v>
      </c>
      <c r="B56" s="87" t="s">
        <v>77</v>
      </c>
      <c r="C56" s="88">
        <f t="shared" ref="C56:Q56" si="19">+SUM(C57:C64)</f>
        <v>0</v>
      </c>
      <c r="D56" s="88">
        <f t="shared" si="19"/>
        <v>0</v>
      </c>
      <c r="E56" s="497">
        <f t="shared" si="19"/>
        <v>0</v>
      </c>
      <c r="F56" s="498">
        <f t="shared" si="19"/>
        <v>0</v>
      </c>
      <c r="G56" s="498">
        <f t="shared" si="19"/>
        <v>0</v>
      </c>
      <c r="H56" s="499">
        <f t="shared" si="19"/>
        <v>0</v>
      </c>
      <c r="I56" s="498">
        <f t="shared" si="19"/>
        <v>0</v>
      </c>
      <c r="J56" s="498">
        <f t="shared" si="19"/>
        <v>0</v>
      </c>
      <c r="K56" s="498">
        <f t="shared" si="19"/>
        <v>0</v>
      </c>
      <c r="L56" s="498">
        <f t="shared" si="19"/>
        <v>0</v>
      </c>
      <c r="M56" s="500">
        <f t="shared" si="19"/>
        <v>0</v>
      </c>
      <c r="N56" s="498">
        <f t="shared" si="19"/>
        <v>0</v>
      </c>
      <c r="O56" s="498">
        <f t="shared" si="19"/>
        <v>0</v>
      </c>
      <c r="P56" s="498">
        <f t="shared" si="19"/>
        <v>0</v>
      </c>
      <c r="Q56" s="501">
        <f t="shared" si="19"/>
        <v>0</v>
      </c>
      <c r="R56" s="150">
        <f t="shared" si="2"/>
        <v>0</v>
      </c>
    </row>
    <row r="57" spans="1:18" x14ac:dyDescent="0.25">
      <c r="A57" s="70" t="s">
        <v>78</v>
      </c>
      <c r="B57" s="71" t="s">
        <v>104</v>
      </c>
      <c r="C57" s="72">
        <f t="shared" ref="C57:C64" si="20">+D57+M57</f>
        <v>0</v>
      </c>
      <c r="D57" s="73">
        <f t="shared" ref="D57:D64" si="21">+SUM(E57:L57)</f>
        <v>0</v>
      </c>
      <c r="E57" s="74"/>
      <c r="F57" s="75"/>
      <c r="G57" s="75"/>
      <c r="H57" s="76"/>
      <c r="I57" s="75"/>
      <c r="J57" s="75"/>
      <c r="K57" s="75"/>
      <c r="L57" s="75"/>
      <c r="M57" s="73">
        <f t="shared" ref="M57:M64" si="22">+SUM(N57:Q57)</f>
        <v>0</v>
      </c>
      <c r="N57" s="75"/>
      <c r="O57" s="75"/>
      <c r="P57" s="75"/>
      <c r="Q57" s="77"/>
      <c r="R57" s="150">
        <f t="shared" si="2"/>
        <v>0</v>
      </c>
    </row>
    <row r="58" spans="1:18" x14ac:dyDescent="0.25">
      <c r="A58" s="70" t="s">
        <v>79</v>
      </c>
      <c r="B58" s="71" t="s">
        <v>105</v>
      </c>
      <c r="C58" s="72">
        <f t="shared" si="20"/>
        <v>0</v>
      </c>
      <c r="D58" s="73">
        <f t="shared" si="21"/>
        <v>0</v>
      </c>
      <c r="E58" s="74"/>
      <c r="F58" s="75"/>
      <c r="G58" s="75"/>
      <c r="H58" s="76"/>
      <c r="I58" s="75"/>
      <c r="J58" s="75"/>
      <c r="K58" s="75"/>
      <c r="L58" s="75"/>
      <c r="M58" s="73">
        <f t="shared" si="22"/>
        <v>0</v>
      </c>
      <c r="N58" s="75"/>
      <c r="O58" s="75"/>
      <c r="P58" s="75"/>
      <c r="Q58" s="77"/>
      <c r="R58" s="150">
        <f t="shared" si="2"/>
        <v>0</v>
      </c>
    </row>
    <row r="59" spans="1:18" x14ac:dyDescent="0.25">
      <c r="A59" s="70" t="s">
        <v>80</v>
      </c>
      <c r="B59" s="71" t="s">
        <v>175</v>
      </c>
      <c r="C59" s="72">
        <f t="shared" si="20"/>
        <v>0</v>
      </c>
      <c r="D59" s="73">
        <f t="shared" si="21"/>
        <v>0</v>
      </c>
      <c r="E59" s="74"/>
      <c r="F59" s="75"/>
      <c r="G59" s="75"/>
      <c r="H59" s="76"/>
      <c r="I59" s="75"/>
      <c r="J59" s="75"/>
      <c r="K59" s="75"/>
      <c r="L59" s="75"/>
      <c r="M59" s="73">
        <f t="shared" si="22"/>
        <v>0</v>
      </c>
      <c r="N59" s="75"/>
      <c r="O59" s="75"/>
      <c r="P59" s="75"/>
      <c r="Q59" s="77"/>
      <c r="R59" s="150">
        <f t="shared" si="2"/>
        <v>0</v>
      </c>
    </row>
    <row r="60" spans="1:18" x14ac:dyDescent="0.25">
      <c r="A60" s="70" t="s">
        <v>81</v>
      </c>
      <c r="B60" s="71" t="s">
        <v>111</v>
      </c>
      <c r="C60" s="72">
        <f t="shared" si="20"/>
        <v>0</v>
      </c>
      <c r="D60" s="73">
        <f t="shared" si="21"/>
        <v>0</v>
      </c>
      <c r="E60" s="74"/>
      <c r="F60" s="75"/>
      <c r="G60" s="75"/>
      <c r="H60" s="76"/>
      <c r="I60" s="75"/>
      <c r="J60" s="75"/>
      <c r="K60" s="75"/>
      <c r="L60" s="75"/>
      <c r="M60" s="73">
        <f t="shared" si="22"/>
        <v>0</v>
      </c>
      <c r="N60" s="75"/>
      <c r="O60" s="75"/>
      <c r="P60" s="75"/>
      <c r="Q60" s="77"/>
      <c r="R60" s="150">
        <f t="shared" si="2"/>
        <v>0</v>
      </c>
    </row>
    <row r="61" spans="1:18" x14ac:dyDescent="0.25">
      <c r="A61" s="70" t="s">
        <v>82</v>
      </c>
      <c r="B61" s="71" t="s">
        <v>112</v>
      </c>
      <c r="C61" s="72">
        <f t="shared" si="20"/>
        <v>0</v>
      </c>
      <c r="D61" s="73">
        <f t="shared" si="21"/>
        <v>0</v>
      </c>
      <c r="E61" s="74"/>
      <c r="F61" s="75"/>
      <c r="G61" s="75"/>
      <c r="H61" s="76"/>
      <c r="I61" s="75"/>
      <c r="J61" s="75"/>
      <c r="K61" s="75"/>
      <c r="L61" s="75"/>
      <c r="M61" s="73">
        <f t="shared" si="22"/>
        <v>0</v>
      </c>
      <c r="N61" s="75"/>
      <c r="O61" s="75"/>
      <c r="P61" s="75"/>
      <c r="Q61" s="77"/>
      <c r="R61" s="150">
        <f t="shared" si="2"/>
        <v>0</v>
      </c>
    </row>
    <row r="62" spans="1:18" ht="15" customHeight="1" x14ac:dyDescent="0.25">
      <c r="A62" s="70" t="s">
        <v>83</v>
      </c>
      <c r="B62" s="71" t="s">
        <v>364</v>
      </c>
      <c r="C62" s="72">
        <f t="shared" si="20"/>
        <v>0</v>
      </c>
      <c r="D62" s="73">
        <f t="shared" si="21"/>
        <v>0</v>
      </c>
      <c r="E62" s="74"/>
      <c r="F62" s="75"/>
      <c r="G62" s="75"/>
      <c r="H62" s="76"/>
      <c r="I62" s="75"/>
      <c r="J62" s="75"/>
      <c r="K62" s="75"/>
      <c r="L62" s="75"/>
      <c r="M62" s="73">
        <f t="shared" si="22"/>
        <v>0</v>
      </c>
      <c r="N62" s="75"/>
      <c r="O62" s="75"/>
      <c r="P62" s="75"/>
      <c r="Q62" s="77"/>
      <c r="R62" s="150">
        <f t="shared" si="2"/>
        <v>0</v>
      </c>
    </row>
    <row r="63" spans="1:18" ht="15" customHeight="1" x14ac:dyDescent="0.25">
      <c r="A63" s="70" t="s">
        <v>84</v>
      </c>
      <c r="B63" s="71" t="s">
        <v>358</v>
      </c>
      <c r="C63" s="72">
        <f t="shared" si="20"/>
        <v>0</v>
      </c>
      <c r="D63" s="73">
        <f t="shared" si="21"/>
        <v>0</v>
      </c>
      <c r="E63" s="74"/>
      <c r="F63" s="75"/>
      <c r="G63" s="75"/>
      <c r="H63" s="76"/>
      <c r="I63" s="75"/>
      <c r="J63" s="75"/>
      <c r="K63" s="75"/>
      <c r="L63" s="75"/>
      <c r="M63" s="73">
        <f>+SUM(N63:Q63)</f>
        <v>0</v>
      </c>
      <c r="N63" s="75"/>
      <c r="O63" s="75"/>
      <c r="P63" s="75"/>
      <c r="Q63" s="77"/>
      <c r="R63" s="150">
        <f t="shared" si="2"/>
        <v>0</v>
      </c>
    </row>
    <row r="64" spans="1:18" x14ac:dyDescent="0.25">
      <c r="A64" s="78" t="s">
        <v>168</v>
      </c>
      <c r="B64" s="79" t="s">
        <v>85</v>
      </c>
      <c r="C64" s="80">
        <f t="shared" si="20"/>
        <v>0</v>
      </c>
      <c r="D64" s="81">
        <f t="shared" si="21"/>
        <v>0</v>
      </c>
      <c r="E64" s="82"/>
      <c r="F64" s="83"/>
      <c r="G64" s="83"/>
      <c r="H64" s="84"/>
      <c r="I64" s="83"/>
      <c r="J64" s="83"/>
      <c r="K64" s="83"/>
      <c r="L64" s="83"/>
      <c r="M64" s="81">
        <f t="shared" si="22"/>
        <v>0</v>
      </c>
      <c r="N64" s="83"/>
      <c r="O64" s="83"/>
      <c r="P64" s="83"/>
      <c r="Q64" s="85"/>
      <c r="R64" s="150">
        <f t="shared" si="2"/>
        <v>0</v>
      </c>
    </row>
    <row r="65" spans="1:18" x14ac:dyDescent="0.25">
      <c r="A65" s="91">
        <v>8</v>
      </c>
      <c r="B65" s="87" t="s">
        <v>178</v>
      </c>
      <c r="C65" s="88">
        <f>+SUM(C66:C70)</f>
        <v>0</v>
      </c>
      <c r="D65" s="88">
        <f t="shared" ref="D65:Q65" si="23">+SUM(D66:D70)</f>
        <v>0</v>
      </c>
      <c r="E65" s="497">
        <f t="shared" si="23"/>
        <v>0</v>
      </c>
      <c r="F65" s="498">
        <f t="shared" si="23"/>
        <v>0</v>
      </c>
      <c r="G65" s="498">
        <f>+SUM(G66:G70)</f>
        <v>0</v>
      </c>
      <c r="H65" s="499">
        <f>+SUM(H66:H70)</f>
        <v>0</v>
      </c>
      <c r="I65" s="498">
        <f>+SUM(I66:I70)</f>
        <v>0</v>
      </c>
      <c r="J65" s="498">
        <f>+SUM(J66:J70)</f>
        <v>0</v>
      </c>
      <c r="K65" s="498">
        <f>+SUM(K66:K70)</f>
        <v>0</v>
      </c>
      <c r="L65" s="498">
        <f t="shared" si="23"/>
        <v>0</v>
      </c>
      <c r="M65" s="500">
        <f t="shared" si="23"/>
        <v>0</v>
      </c>
      <c r="N65" s="498">
        <f t="shared" si="23"/>
        <v>0</v>
      </c>
      <c r="O65" s="498">
        <f t="shared" si="23"/>
        <v>0</v>
      </c>
      <c r="P65" s="498">
        <f t="shared" si="23"/>
        <v>0</v>
      </c>
      <c r="Q65" s="501">
        <f t="shared" si="23"/>
        <v>0</v>
      </c>
      <c r="R65" s="149">
        <f t="shared" si="2"/>
        <v>0</v>
      </c>
    </row>
    <row r="66" spans="1:18" x14ac:dyDescent="0.25">
      <c r="A66" s="70" t="s">
        <v>86</v>
      </c>
      <c r="B66" s="71" t="s">
        <v>274</v>
      </c>
      <c r="C66" s="72">
        <f>+D66+M66</f>
        <v>0</v>
      </c>
      <c r="D66" s="73">
        <f>+SUM(E66:L66)</f>
        <v>0</v>
      </c>
      <c r="E66" s="74"/>
      <c r="F66" s="75"/>
      <c r="G66" s="75"/>
      <c r="H66" s="76"/>
      <c r="I66" s="75"/>
      <c r="J66" s="75"/>
      <c r="K66" s="75"/>
      <c r="L66" s="75"/>
      <c r="M66" s="73">
        <f>+SUM(N66:Q66)</f>
        <v>0</v>
      </c>
      <c r="N66" s="75"/>
      <c r="O66" s="75"/>
      <c r="P66" s="75"/>
      <c r="Q66" s="77"/>
      <c r="R66" s="150">
        <f t="shared" si="2"/>
        <v>0</v>
      </c>
    </row>
    <row r="67" spans="1:18" ht="15" customHeight="1" x14ac:dyDescent="0.25">
      <c r="A67" s="70" t="s">
        <v>87</v>
      </c>
      <c r="B67" s="71" t="s">
        <v>171</v>
      </c>
      <c r="C67" s="72">
        <f t="shared" ref="C67:C70" si="24">+D67+M67</f>
        <v>0</v>
      </c>
      <c r="D67" s="73">
        <f>+SUM(E67:L67)</f>
        <v>0</v>
      </c>
      <c r="E67" s="74"/>
      <c r="F67" s="75"/>
      <c r="G67" s="75"/>
      <c r="H67" s="76"/>
      <c r="I67" s="75"/>
      <c r="J67" s="75"/>
      <c r="K67" s="75"/>
      <c r="L67" s="75"/>
      <c r="M67" s="73">
        <f>+SUM(N67:Q67)</f>
        <v>0</v>
      </c>
      <c r="N67" s="75"/>
      <c r="O67" s="75"/>
      <c r="P67" s="75"/>
      <c r="Q67" s="77"/>
      <c r="R67" s="150">
        <f t="shared" si="2"/>
        <v>0</v>
      </c>
    </row>
    <row r="68" spans="1:18" x14ac:dyDescent="0.25">
      <c r="A68" s="70" t="s">
        <v>88</v>
      </c>
      <c r="B68" s="71" t="s">
        <v>275</v>
      </c>
      <c r="C68" s="72">
        <f t="shared" si="24"/>
        <v>0</v>
      </c>
      <c r="D68" s="73">
        <f>+SUM(E68:L68)</f>
        <v>0</v>
      </c>
      <c r="E68" s="74"/>
      <c r="F68" s="75"/>
      <c r="G68" s="75"/>
      <c r="H68" s="76"/>
      <c r="I68" s="75"/>
      <c r="J68" s="75"/>
      <c r="K68" s="75"/>
      <c r="L68" s="75"/>
      <c r="M68" s="73">
        <f>+SUM(N68:Q68)</f>
        <v>0</v>
      </c>
      <c r="N68" s="75"/>
      <c r="O68" s="75"/>
      <c r="P68" s="75"/>
      <c r="Q68" s="77"/>
      <c r="R68" s="150">
        <f t="shared" si="2"/>
        <v>0</v>
      </c>
    </row>
    <row r="69" spans="1:18" x14ac:dyDescent="0.25">
      <c r="A69" s="70" t="s">
        <v>169</v>
      </c>
      <c r="B69" s="71" t="s">
        <v>172</v>
      </c>
      <c r="C69" s="72">
        <f t="shared" si="24"/>
        <v>0</v>
      </c>
      <c r="D69" s="73">
        <f>+SUM(E69:L69)</f>
        <v>0</v>
      </c>
      <c r="E69" s="74"/>
      <c r="F69" s="75"/>
      <c r="G69" s="75"/>
      <c r="H69" s="76"/>
      <c r="I69" s="75"/>
      <c r="J69" s="75"/>
      <c r="K69" s="75"/>
      <c r="L69" s="75"/>
      <c r="M69" s="73">
        <f>+SUM(N69:Q69)</f>
        <v>0</v>
      </c>
      <c r="N69" s="75"/>
      <c r="O69" s="75"/>
      <c r="P69" s="75"/>
      <c r="Q69" s="77"/>
      <c r="R69" s="150">
        <f t="shared" si="2"/>
        <v>0</v>
      </c>
    </row>
    <row r="70" spans="1:18" x14ac:dyDescent="0.25">
      <c r="A70" s="78" t="s">
        <v>170</v>
      </c>
      <c r="B70" s="79" t="s">
        <v>276</v>
      </c>
      <c r="C70" s="80">
        <f t="shared" si="24"/>
        <v>0</v>
      </c>
      <c r="D70" s="81">
        <f>+SUM(E70:L70)</f>
        <v>0</v>
      </c>
      <c r="E70" s="82"/>
      <c r="F70" s="83"/>
      <c r="G70" s="83"/>
      <c r="H70" s="84"/>
      <c r="I70" s="83"/>
      <c r="J70" s="83"/>
      <c r="K70" s="83"/>
      <c r="L70" s="83"/>
      <c r="M70" s="81">
        <f>+SUM(N70:Q70)</f>
        <v>0</v>
      </c>
      <c r="N70" s="83"/>
      <c r="O70" s="83"/>
      <c r="P70" s="83"/>
      <c r="Q70" s="85"/>
      <c r="R70" s="154">
        <f t="shared" si="2"/>
        <v>0</v>
      </c>
    </row>
    <row r="71" spans="1:18" ht="15" customHeight="1" x14ac:dyDescent="0.25">
      <c r="A71" s="693" t="s">
        <v>102</v>
      </c>
      <c r="B71" s="694"/>
      <c r="C71" s="92">
        <f t="shared" ref="C71:Q71" si="25">+C7+C13+C16+C21+C37+C46+C56+C65</f>
        <v>0</v>
      </c>
      <c r="D71" s="92">
        <f t="shared" si="25"/>
        <v>0</v>
      </c>
      <c r="E71" s="93">
        <f t="shared" si="25"/>
        <v>0</v>
      </c>
      <c r="F71" s="94">
        <f t="shared" si="25"/>
        <v>0</v>
      </c>
      <c r="G71" s="94">
        <f t="shared" si="25"/>
        <v>0</v>
      </c>
      <c r="H71" s="95">
        <f t="shared" si="25"/>
        <v>0</v>
      </c>
      <c r="I71" s="94">
        <f t="shared" si="25"/>
        <v>0</v>
      </c>
      <c r="J71" s="94">
        <f t="shared" si="25"/>
        <v>0</v>
      </c>
      <c r="K71" s="94">
        <f t="shared" si="25"/>
        <v>0</v>
      </c>
      <c r="L71" s="94">
        <f t="shared" si="25"/>
        <v>0</v>
      </c>
      <c r="M71" s="92">
        <f t="shared" si="25"/>
        <v>0</v>
      </c>
      <c r="N71" s="93">
        <f t="shared" si="25"/>
        <v>0</v>
      </c>
      <c r="O71" s="94">
        <f t="shared" si="25"/>
        <v>0</v>
      </c>
      <c r="P71" s="94">
        <f t="shared" si="25"/>
        <v>0</v>
      </c>
      <c r="Q71" s="96">
        <f t="shared" si="25"/>
        <v>0</v>
      </c>
      <c r="R71" s="149">
        <f t="shared" si="2"/>
        <v>0</v>
      </c>
    </row>
    <row r="72" spans="1:18" ht="13.8" thickBot="1" x14ac:dyDescent="0.3">
      <c r="A72" s="22" t="s">
        <v>216</v>
      </c>
      <c r="B72" s="97"/>
      <c r="C72" s="98">
        <f>+C71-'Dati generali'!C18</f>
        <v>0</v>
      </c>
      <c r="D72" s="98"/>
      <c r="E72" s="99"/>
      <c r="F72" s="100"/>
      <c r="G72" s="100"/>
      <c r="H72" s="101"/>
      <c r="I72" s="100"/>
      <c r="J72" s="100"/>
      <c r="K72" s="100"/>
      <c r="L72" s="100"/>
      <c r="M72" s="98"/>
      <c r="N72" s="99"/>
      <c r="O72" s="100"/>
      <c r="P72" s="100"/>
      <c r="Q72" s="102"/>
      <c r="R72" s="150"/>
    </row>
    <row r="73" spans="1:18" x14ac:dyDescent="0.25">
      <c r="A73" s="19" t="s">
        <v>184</v>
      </c>
      <c r="B73" s="103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9"/>
      <c r="R73" s="181"/>
    </row>
    <row r="74" spans="1:18" x14ac:dyDescent="0.25">
      <c r="A74" s="104" t="s">
        <v>179</v>
      </c>
      <c r="B74" s="104"/>
      <c r="C74" s="105">
        <f t="shared" ref="C74:C77" si="26">+D74+M74</f>
        <v>0</v>
      </c>
      <c r="D74" s="502">
        <f t="shared" ref="D74:D77" si="27">+SUM(E74:L74)</f>
        <v>0</v>
      </c>
      <c r="E74" s="503">
        <f>+Coproduttori!$D$6</f>
        <v>0</v>
      </c>
      <c r="F74" s="504">
        <f>+Coproduttori!$D$7</f>
        <v>0</v>
      </c>
      <c r="G74" s="504">
        <f>+Coproduttori!$D$8</f>
        <v>0</v>
      </c>
      <c r="H74" s="505">
        <f>+Coproduttori!$D$9</f>
        <v>0</v>
      </c>
      <c r="I74" s="504">
        <f>+Coproduttori!$D$11</f>
        <v>0</v>
      </c>
      <c r="J74" s="504">
        <f>+Coproduttori!$D$12</f>
        <v>0</v>
      </c>
      <c r="K74" s="504">
        <f>+Coproduttori!$D$13</f>
        <v>0</v>
      </c>
      <c r="L74" s="504">
        <f>+Coproduttori!$D$14</f>
        <v>0</v>
      </c>
      <c r="M74" s="506">
        <f t="shared" ref="M74:M77" si="28">+SUM(N74:Q74)</f>
        <v>0</v>
      </c>
      <c r="N74" s="504">
        <f>+Coproduttori!$D$17</f>
        <v>0</v>
      </c>
      <c r="O74" s="504">
        <f>+Coproduttori!$D$18</f>
        <v>0</v>
      </c>
      <c r="P74" s="504">
        <f>+Coproduttori!$D$19</f>
        <v>0</v>
      </c>
      <c r="Q74" s="507">
        <f>+Coproduttori!$D$20</f>
        <v>0</v>
      </c>
      <c r="R74" s="150">
        <f t="shared" ref="R74:R101" si="29">+C74-SUM(E74:L74)-SUM(N74:Q74)</f>
        <v>0</v>
      </c>
    </row>
    <row r="75" spans="1:18" x14ac:dyDescent="0.25">
      <c r="A75" s="106" t="s">
        <v>180</v>
      </c>
      <c r="B75" s="106"/>
      <c r="C75" s="81">
        <f t="shared" si="26"/>
        <v>0</v>
      </c>
      <c r="D75" s="508">
        <f t="shared" si="27"/>
        <v>0</v>
      </c>
      <c r="E75" s="509">
        <f>+Coproduttori!$E$6</f>
        <v>0</v>
      </c>
      <c r="F75" s="510">
        <f>+Coproduttori!$E$7</f>
        <v>0</v>
      </c>
      <c r="G75" s="510">
        <f>+Coproduttori!$E$8</f>
        <v>0</v>
      </c>
      <c r="H75" s="511">
        <f>+Coproduttori!$E$9</f>
        <v>0</v>
      </c>
      <c r="I75" s="510">
        <f>+Coproduttori!$E$11</f>
        <v>0</v>
      </c>
      <c r="J75" s="510">
        <f>+Coproduttori!$E$12</f>
        <v>0</v>
      </c>
      <c r="K75" s="510">
        <f>+Coproduttori!$E$13</f>
        <v>0</v>
      </c>
      <c r="L75" s="510">
        <f>+Coproduttori!$E$14</f>
        <v>0</v>
      </c>
      <c r="M75" s="512">
        <f t="shared" si="28"/>
        <v>0</v>
      </c>
      <c r="N75" s="510">
        <f>+Coproduttori!$E$17</f>
        <v>0</v>
      </c>
      <c r="O75" s="510">
        <f>+Coproduttori!$E$18</f>
        <v>0</v>
      </c>
      <c r="P75" s="510">
        <f>+Coproduttori!$E$19</f>
        <v>0</v>
      </c>
      <c r="Q75" s="513">
        <f>+Coproduttori!$E$20</f>
        <v>0</v>
      </c>
      <c r="R75" s="150">
        <f t="shared" si="29"/>
        <v>0</v>
      </c>
    </row>
    <row r="76" spans="1:18" x14ac:dyDescent="0.25">
      <c r="A76" s="681" t="s">
        <v>206</v>
      </c>
      <c r="B76" s="682"/>
      <c r="C76" s="73">
        <f t="shared" si="26"/>
        <v>0</v>
      </c>
      <c r="D76" s="514">
        <f t="shared" si="27"/>
        <v>0</v>
      </c>
      <c r="E76" s="515">
        <f t="shared" ref="E76:L76" si="30">+E71</f>
        <v>0</v>
      </c>
      <c r="F76" s="516">
        <f t="shared" si="30"/>
        <v>0</v>
      </c>
      <c r="G76" s="516">
        <f t="shared" si="30"/>
        <v>0</v>
      </c>
      <c r="H76" s="517">
        <f t="shared" si="30"/>
        <v>0</v>
      </c>
      <c r="I76" s="516">
        <f t="shared" si="30"/>
        <v>0</v>
      </c>
      <c r="J76" s="516">
        <f t="shared" si="30"/>
        <v>0</v>
      </c>
      <c r="K76" s="516">
        <f t="shared" si="30"/>
        <v>0</v>
      </c>
      <c r="L76" s="516">
        <f t="shared" si="30"/>
        <v>0</v>
      </c>
      <c r="M76" s="518">
        <f t="shared" si="28"/>
        <v>0</v>
      </c>
      <c r="N76" s="516">
        <f>+N71</f>
        <v>0</v>
      </c>
      <c r="O76" s="516">
        <f>+O71</f>
        <v>0</v>
      </c>
      <c r="P76" s="516">
        <f>+P71</f>
        <v>0</v>
      </c>
      <c r="Q76" s="519">
        <f>+Q71</f>
        <v>0</v>
      </c>
      <c r="R76" s="150">
        <f>+C76-SUM(E76:L76)-SUM(N76:Q76)</f>
        <v>0</v>
      </c>
    </row>
    <row r="77" spans="1:18" ht="13.8" thickBot="1" x14ac:dyDescent="0.3">
      <c r="A77" s="683" t="s">
        <v>357</v>
      </c>
      <c r="B77" s="684"/>
      <c r="C77" s="98">
        <f t="shared" si="26"/>
        <v>0</v>
      </c>
      <c r="D77" s="520">
        <f t="shared" si="27"/>
        <v>0</v>
      </c>
      <c r="E77" s="521">
        <f>+E75-E71</f>
        <v>0</v>
      </c>
      <c r="F77" s="522">
        <f t="shared" ref="F77:L77" si="31">+F75-F71</f>
        <v>0</v>
      </c>
      <c r="G77" s="522">
        <f t="shared" si="31"/>
        <v>0</v>
      </c>
      <c r="H77" s="523">
        <f t="shared" si="31"/>
        <v>0</v>
      </c>
      <c r="I77" s="522">
        <f t="shared" si="31"/>
        <v>0</v>
      </c>
      <c r="J77" s="522">
        <f t="shared" si="31"/>
        <v>0</v>
      </c>
      <c r="K77" s="522">
        <f t="shared" si="31"/>
        <v>0</v>
      </c>
      <c r="L77" s="522">
        <f t="shared" si="31"/>
        <v>0</v>
      </c>
      <c r="M77" s="524">
        <f t="shared" si="28"/>
        <v>0</v>
      </c>
      <c r="N77" s="522">
        <f t="shared" ref="N77:Q77" si="32">+N75-N71</f>
        <v>0</v>
      </c>
      <c r="O77" s="522">
        <f t="shared" si="32"/>
        <v>0</v>
      </c>
      <c r="P77" s="522">
        <f t="shared" si="32"/>
        <v>0</v>
      </c>
      <c r="Q77" s="525">
        <f t="shared" si="32"/>
        <v>0</v>
      </c>
      <c r="R77" s="150">
        <f t="shared" si="29"/>
        <v>0</v>
      </c>
    </row>
    <row r="78" spans="1:18" x14ac:dyDescent="0.25">
      <c r="A78" s="115" t="s">
        <v>207</v>
      </c>
      <c r="B78" s="116"/>
      <c r="C78" s="117" t="s">
        <v>91</v>
      </c>
      <c r="D78" s="58"/>
      <c r="E78" s="118"/>
      <c r="F78" s="118"/>
      <c r="G78" s="118"/>
      <c r="H78" s="118"/>
      <c r="I78" s="118"/>
      <c r="J78" s="118"/>
      <c r="K78" s="118"/>
      <c r="L78" s="118"/>
      <c r="M78" s="58"/>
      <c r="N78" s="118"/>
      <c r="O78" s="118"/>
      <c r="P78" s="118"/>
      <c r="Q78" s="119"/>
      <c r="R78" s="526"/>
    </row>
    <row r="79" spans="1:18" x14ac:dyDescent="0.25">
      <c r="A79" s="104" t="s">
        <v>241</v>
      </c>
      <c r="B79" s="104"/>
      <c r="C79" s="105">
        <f>+C8+C9+C13+C17</f>
        <v>0</v>
      </c>
      <c r="D79" s="527"/>
      <c r="E79" s="516"/>
      <c r="F79" s="516"/>
      <c r="G79" s="516"/>
      <c r="H79" s="516"/>
      <c r="I79" s="516"/>
      <c r="J79" s="516"/>
      <c r="K79" s="516"/>
      <c r="L79" s="516"/>
      <c r="M79" s="527"/>
      <c r="N79" s="516"/>
      <c r="O79" s="516"/>
      <c r="P79" s="516"/>
      <c r="Q79" s="519"/>
      <c r="R79" s="150"/>
    </row>
    <row r="80" spans="1:18" x14ac:dyDescent="0.25">
      <c r="A80" s="12" t="s">
        <v>356</v>
      </c>
      <c r="B80" s="12"/>
      <c r="C80" s="73">
        <f>+IF(C79&gt;C71*0.3,C71*0.3,+C79)</f>
        <v>0</v>
      </c>
      <c r="D80" s="527"/>
      <c r="E80" s="516"/>
      <c r="F80" s="516"/>
      <c r="G80" s="516"/>
      <c r="H80" s="516"/>
      <c r="I80" s="516"/>
      <c r="J80" s="516"/>
      <c r="K80" s="516"/>
      <c r="L80" s="516"/>
      <c r="M80" s="527"/>
      <c r="N80" s="516"/>
      <c r="O80" s="516"/>
      <c r="P80" s="516"/>
      <c r="Q80" s="519"/>
      <c r="R80" s="150"/>
    </row>
    <row r="81" spans="1:18" x14ac:dyDescent="0.25">
      <c r="A81" s="121" t="s">
        <v>113</v>
      </c>
      <c r="B81" s="121"/>
      <c r="C81" s="122">
        <f>+IF(C80&lt;C79,+C80/C79,100%)</f>
        <v>1</v>
      </c>
      <c r="D81" s="527"/>
      <c r="E81" s="516"/>
      <c r="F81" s="516"/>
      <c r="G81" s="516"/>
      <c r="H81" s="516"/>
      <c r="I81" s="516"/>
      <c r="J81" s="516"/>
      <c r="K81" s="516"/>
      <c r="L81" s="516"/>
      <c r="M81" s="527"/>
      <c r="N81" s="516"/>
      <c r="O81" s="516"/>
      <c r="P81" s="516"/>
      <c r="Q81" s="519"/>
      <c r="R81" s="150"/>
    </row>
    <row r="82" spans="1:18" x14ac:dyDescent="0.25">
      <c r="A82" s="706" t="s">
        <v>280</v>
      </c>
      <c r="B82" s="707"/>
      <c r="C82" s="123">
        <f>+C62</f>
        <v>0</v>
      </c>
      <c r="D82" s="527"/>
      <c r="E82" s="516"/>
      <c r="F82" s="516"/>
      <c r="G82" s="516"/>
      <c r="H82" s="516"/>
      <c r="I82" s="516"/>
      <c r="J82" s="516"/>
      <c r="K82" s="516"/>
      <c r="L82" s="516"/>
      <c r="M82" s="527"/>
      <c r="N82" s="516"/>
      <c r="O82" s="516"/>
      <c r="P82" s="516"/>
      <c r="Q82" s="519"/>
      <c r="R82" s="150"/>
    </row>
    <row r="83" spans="1:18" x14ac:dyDescent="0.25">
      <c r="A83" s="104" t="s">
        <v>277</v>
      </c>
      <c r="B83" s="104"/>
      <c r="C83" s="105">
        <f>+C66+C68+C70</f>
        <v>0</v>
      </c>
      <c r="D83" s="527"/>
      <c r="E83" s="516"/>
      <c r="F83" s="516"/>
      <c r="G83" s="516"/>
      <c r="H83" s="516"/>
      <c r="I83" s="516"/>
      <c r="J83" s="516"/>
      <c r="K83" s="516"/>
      <c r="L83" s="516"/>
      <c r="M83" s="527"/>
      <c r="N83" s="516"/>
      <c r="O83" s="516"/>
      <c r="P83" s="516"/>
      <c r="Q83" s="519"/>
      <c r="R83" s="150"/>
    </row>
    <row r="84" spans="1:18" x14ac:dyDescent="0.25">
      <c r="A84" s="12" t="s">
        <v>278</v>
      </c>
      <c r="B84" s="12"/>
      <c r="C84" s="73">
        <f>+C71*0.075</f>
        <v>0</v>
      </c>
      <c r="D84" s="527"/>
      <c r="E84" s="516"/>
      <c r="F84" s="516"/>
      <c r="G84" s="516"/>
      <c r="H84" s="516"/>
      <c r="I84" s="516"/>
      <c r="J84" s="516"/>
      <c r="K84" s="516"/>
      <c r="L84" s="516"/>
      <c r="M84" s="527"/>
      <c r="N84" s="516"/>
      <c r="O84" s="516"/>
      <c r="P84" s="516"/>
      <c r="Q84" s="519"/>
      <c r="R84" s="150"/>
    </row>
    <row r="85" spans="1:18" x14ac:dyDescent="0.25">
      <c r="A85" s="124" t="s">
        <v>279</v>
      </c>
      <c r="B85" s="124"/>
      <c r="C85" s="125">
        <f>+IF(C84&lt;C83,+C84/C83,100%)</f>
        <v>1</v>
      </c>
      <c r="D85" s="527"/>
      <c r="E85" s="516"/>
      <c r="F85" s="516"/>
      <c r="G85" s="516"/>
      <c r="H85" s="516"/>
      <c r="I85" s="516"/>
      <c r="J85" s="516"/>
      <c r="K85" s="516"/>
      <c r="L85" s="516"/>
      <c r="M85" s="527"/>
      <c r="N85" s="516"/>
      <c r="O85" s="516"/>
      <c r="P85" s="516"/>
      <c r="Q85" s="519"/>
      <c r="R85" s="150"/>
    </row>
    <row r="86" spans="1:18" ht="15.75" customHeight="1" x14ac:dyDescent="0.25">
      <c r="A86" s="677" t="s">
        <v>115</v>
      </c>
      <c r="B86" s="678"/>
      <c r="C86" s="126"/>
      <c r="D86" s="491"/>
      <c r="E86" s="528"/>
      <c r="F86" s="528"/>
      <c r="G86" s="528"/>
      <c r="H86" s="528"/>
      <c r="I86" s="528"/>
      <c r="J86" s="528"/>
      <c r="K86" s="528"/>
      <c r="L86" s="528"/>
      <c r="M86" s="491"/>
      <c r="N86" s="528"/>
      <c r="O86" s="528"/>
      <c r="P86" s="528"/>
      <c r="Q86" s="529"/>
      <c r="R86" s="150"/>
    </row>
    <row r="87" spans="1:18" ht="15.75" customHeight="1" x14ac:dyDescent="0.25">
      <c r="A87" s="127" t="s">
        <v>78</v>
      </c>
      <c r="B87" s="128" t="s">
        <v>104</v>
      </c>
      <c r="C87" s="129">
        <f>+D87+M87</f>
        <v>0</v>
      </c>
      <c r="D87" s="530">
        <f>+SUM(E87:L87)</f>
        <v>0</v>
      </c>
      <c r="E87" s="531">
        <f t="shared" ref="E87:L88" si="33">+E57</f>
        <v>0</v>
      </c>
      <c r="F87" s="531">
        <f t="shared" si="33"/>
        <v>0</v>
      </c>
      <c r="G87" s="531">
        <f t="shared" si="33"/>
        <v>0</v>
      </c>
      <c r="H87" s="531">
        <f t="shared" si="33"/>
        <v>0</v>
      </c>
      <c r="I87" s="531">
        <f t="shared" si="33"/>
        <v>0</v>
      </c>
      <c r="J87" s="531">
        <f t="shared" si="33"/>
        <v>0</v>
      </c>
      <c r="K87" s="531">
        <f t="shared" si="33"/>
        <v>0</v>
      </c>
      <c r="L87" s="531">
        <f t="shared" si="33"/>
        <v>0</v>
      </c>
      <c r="M87" s="532">
        <f>+SUM(N87:Q87)</f>
        <v>0</v>
      </c>
      <c r="N87" s="531">
        <f t="shared" ref="N87:Q88" si="34">+N57</f>
        <v>0</v>
      </c>
      <c r="O87" s="531">
        <f t="shared" si="34"/>
        <v>0</v>
      </c>
      <c r="P87" s="531">
        <f t="shared" si="34"/>
        <v>0</v>
      </c>
      <c r="Q87" s="533">
        <f t="shared" si="34"/>
        <v>0</v>
      </c>
      <c r="R87" s="149">
        <f t="shared" si="29"/>
        <v>0</v>
      </c>
    </row>
    <row r="88" spans="1:18" x14ac:dyDescent="0.25">
      <c r="A88" s="130" t="s">
        <v>79</v>
      </c>
      <c r="B88" s="131" t="s">
        <v>105</v>
      </c>
      <c r="C88" s="132">
        <f>+D88+M88</f>
        <v>0</v>
      </c>
      <c r="D88" s="534">
        <f>+SUM(E88:L88)</f>
        <v>0</v>
      </c>
      <c r="E88" s="531">
        <f t="shared" si="33"/>
        <v>0</v>
      </c>
      <c r="F88" s="531">
        <f t="shared" si="33"/>
        <v>0</v>
      </c>
      <c r="G88" s="531">
        <f t="shared" si="33"/>
        <v>0</v>
      </c>
      <c r="H88" s="531">
        <f t="shared" si="33"/>
        <v>0</v>
      </c>
      <c r="I88" s="531">
        <f t="shared" si="33"/>
        <v>0</v>
      </c>
      <c r="J88" s="531">
        <f t="shared" si="33"/>
        <v>0</v>
      </c>
      <c r="K88" s="531">
        <f t="shared" si="33"/>
        <v>0</v>
      </c>
      <c r="L88" s="531">
        <f t="shared" si="33"/>
        <v>0</v>
      </c>
      <c r="M88" s="535">
        <f t="shared" ref="M88:M101" si="35">+SUM(N88:Q88)</f>
        <v>0</v>
      </c>
      <c r="N88" s="531">
        <f t="shared" si="34"/>
        <v>0</v>
      </c>
      <c r="O88" s="531">
        <f t="shared" si="34"/>
        <v>0</v>
      </c>
      <c r="P88" s="531">
        <f t="shared" si="34"/>
        <v>0</v>
      </c>
      <c r="Q88" s="533">
        <f t="shared" si="34"/>
        <v>0</v>
      </c>
      <c r="R88" s="150">
        <f t="shared" si="29"/>
        <v>0</v>
      </c>
    </row>
    <row r="89" spans="1:18" x14ac:dyDescent="0.25">
      <c r="A89" s="130" t="s">
        <v>81</v>
      </c>
      <c r="B89" s="131" t="s">
        <v>111</v>
      </c>
      <c r="C89" s="132">
        <f t="shared" ref="C89:C101" si="36">+D89+M89</f>
        <v>0</v>
      </c>
      <c r="D89" s="534">
        <f t="shared" ref="D89:D101" si="37">+SUM(E89:L89)</f>
        <v>0</v>
      </c>
      <c r="E89" s="536">
        <f t="shared" ref="E89:L90" si="38">+E60</f>
        <v>0</v>
      </c>
      <c r="F89" s="536">
        <f t="shared" si="38"/>
        <v>0</v>
      </c>
      <c r="G89" s="536">
        <f t="shared" si="38"/>
        <v>0</v>
      </c>
      <c r="H89" s="536">
        <f t="shared" si="38"/>
        <v>0</v>
      </c>
      <c r="I89" s="536">
        <f t="shared" si="38"/>
        <v>0</v>
      </c>
      <c r="J89" s="536">
        <f t="shared" si="38"/>
        <v>0</v>
      </c>
      <c r="K89" s="536">
        <f t="shared" si="38"/>
        <v>0</v>
      </c>
      <c r="L89" s="536">
        <f t="shared" si="38"/>
        <v>0</v>
      </c>
      <c r="M89" s="534">
        <f t="shared" si="35"/>
        <v>0</v>
      </c>
      <c r="N89" s="536">
        <f t="shared" ref="N89:Q90" si="39">+N60</f>
        <v>0</v>
      </c>
      <c r="O89" s="536">
        <f t="shared" si="39"/>
        <v>0</v>
      </c>
      <c r="P89" s="536">
        <f t="shared" si="39"/>
        <v>0</v>
      </c>
      <c r="Q89" s="537">
        <f t="shared" si="39"/>
        <v>0</v>
      </c>
      <c r="R89" s="150">
        <f t="shared" si="29"/>
        <v>0</v>
      </c>
    </row>
    <row r="90" spans="1:18" x14ac:dyDescent="0.25">
      <c r="A90" s="130" t="s">
        <v>82</v>
      </c>
      <c r="B90" s="131" t="s">
        <v>112</v>
      </c>
      <c r="C90" s="132">
        <f t="shared" si="36"/>
        <v>0</v>
      </c>
      <c r="D90" s="534">
        <f t="shared" si="37"/>
        <v>0</v>
      </c>
      <c r="E90" s="536">
        <f t="shared" si="38"/>
        <v>0</v>
      </c>
      <c r="F90" s="536">
        <f t="shared" si="38"/>
        <v>0</v>
      </c>
      <c r="G90" s="536">
        <f t="shared" si="38"/>
        <v>0</v>
      </c>
      <c r="H90" s="536">
        <f t="shared" si="38"/>
        <v>0</v>
      </c>
      <c r="I90" s="536">
        <f t="shared" si="38"/>
        <v>0</v>
      </c>
      <c r="J90" s="536">
        <f t="shared" si="38"/>
        <v>0</v>
      </c>
      <c r="K90" s="536">
        <f t="shared" si="38"/>
        <v>0</v>
      </c>
      <c r="L90" s="536">
        <f t="shared" si="38"/>
        <v>0</v>
      </c>
      <c r="M90" s="534">
        <f t="shared" si="35"/>
        <v>0</v>
      </c>
      <c r="N90" s="536">
        <f t="shared" si="39"/>
        <v>0</v>
      </c>
      <c r="O90" s="536">
        <f t="shared" si="39"/>
        <v>0</v>
      </c>
      <c r="P90" s="536">
        <f t="shared" si="39"/>
        <v>0</v>
      </c>
      <c r="Q90" s="537">
        <f t="shared" si="39"/>
        <v>0</v>
      </c>
      <c r="R90" s="150">
        <f t="shared" si="29"/>
        <v>0</v>
      </c>
    </row>
    <row r="91" spans="1:18" x14ac:dyDescent="0.25">
      <c r="A91" s="130" t="s">
        <v>169</v>
      </c>
      <c r="B91" s="131" t="s">
        <v>172</v>
      </c>
      <c r="C91" s="132">
        <f t="shared" si="36"/>
        <v>0</v>
      </c>
      <c r="D91" s="534">
        <f t="shared" si="37"/>
        <v>0</v>
      </c>
      <c r="E91" s="536">
        <f t="shared" ref="E91:L91" si="40">+E69</f>
        <v>0</v>
      </c>
      <c r="F91" s="536">
        <f t="shared" si="40"/>
        <v>0</v>
      </c>
      <c r="G91" s="536">
        <f t="shared" si="40"/>
        <v>0</v>
      </c>
      <c r="H91" s="536">
        <f t="shared" si="40"/>
        <v>0</v>
      </c>
      <c r="I91" s="536">
        <f t="shared" si="40"/>
        <v>0</v>
      </c>
      <c r="J91" s="536">
        <f t="shared" si="40"/>
        <v>0</v>
      </c>
      <c r="K91" s="536">
        <f t="shared" si="40"/>
        <v>0</v>
      </c>
      <c r="L91" s="536">
        <f t="shared" si="40"/>
        <v>0</v>
      </c>
      <c r="M91" s="534">
        <f t="shared" si="35"/>
        <v>0</v>
      </c>
      <c r="N91" s="536">
        <f>+N69</f>
        <v>0</v>
      </c>
      <c r="O91" s="536">
        <f>+O69</f>
        <v>0</v>
      </c>
      <c r="P91" s="536">
        <f>+P69</f>
        <v>0</v>
      </c>
      <c r="Q91" s="537">
        <f>+Q69</f>
        <v>0</v>
      </c>
      <c r="R91" s="150">
        <f t="shared" si="29"/>
        <v>0</v>
      </c>
    </row>
    <row r="92" spans="1:18" ht="15.75" customHeight="1" x14ac:dyDescent="0.25">
      <c r="A92" s="127" t="s">
        <v>0</v>
      </c>
      <c r="B92" s="128" t="s">
        <v>106</v>
      </c>
      <c r="C92" s="132">
        <f t="shared" si="36"/>
        <v>0</v>
      </c>
      <c r="D92" s="534">
        <f t="shared" si="37"/>
        <v>0</v>
      </c>
      <c r="E92" s="531">
        <f t="shared" ref="E92:L93" si="41">+E8*(1-$C$81)</f>
        <v>0</v>
      </c>
      <c r="F92" s="531">
        <f t="shared" si="41"/>
        <v>0</v>
      </c>
      <c r="G92" s="531">
        <f t="shared" si="41"/>
        <v>0</v>
      </c>
      <c r="H92" s="531">
        <f t="shared" si="41"/>
        <v>0</v>
      </c>
      <c r="I92" s="531">
        <f t="shared" si="41"/>
        <v>0</v>
      </c>
      <c r="J92" s="531">
        <f t="shared" si="41"/>
        <v>0</v>
      </c>
      <c r="K92" s="531">
        <f t="shared" si="41"/>
        <v>0</v>
      </c>
      <c r="L92" s="531">
        <f t="shared" si="41"/>
        <v>0</v>
      </c>
      <c r="M92" s="535">
        <f t="shared" si="35"/>
        <v>0</v>
      </c>
      <c r="N92" s="531">
        <f t="shared" ref="N92:Q93" si="42">+N8*(1-$C$81)</f>
        <v>0</v>
      </c>
      <c r="O92" s="531">
        <f t="shared" si="42"/>
        <v>0</v>
      </c>
      <c r="P92" s="531">
        <f t="shared" si="42"/>
        <v>0</v>
      </c>
      <c r="Q92" s="533">
        <f t="shared" si="42"/>
        <v>0</v>
      </c>
      <c r="R92" s="150">
        <f t="shared" si="29"/>
        <v>0</v>
      </c>
    </row>
    <row r="93" spans="1:18" ht="15.75" customHeight="1" x14ac:dyDescent="0.25">
      <c r="A93" s="127" t="s">
        <v>38</v>
      </c>
      <c r="B93" s="128" t="s">
        <v>107</v>
      </c>
      <c r="C93" s="132">
        <f t="shared" si="36"/>
        <v>0</v>
      </c>
      <c r="D93" s="534">
        <f t="shared" si="37"/>
        <v>0</v>
      </c>
      <c r="E93" s="531">
        <f t="shared" si="41"/>
        <v>0</v>
      </c>
      <c r="F93" s="531">
        <f t="shared" si="41"/>
        <v>0</v>
      </c>
      <c r="G93" s="531">
        <f t="shared" si="41"/>
        <v>0</v>
      </c>
      <c r="H93" s="531">
        <f t="shared" si="41"/>
        <v>0</v>
      </c>
      <c r="I93" s="531">
        <f t="shared" si="41"/>
        <v>0</v>
      </c>
      <c r="J93" s="531">
        <f t="shared" si="41"/>
        <v>0</v>
      </c>
      <c r="K93" s="531">
        <f t="shared" si="41"/>
        <v>0</v>
      </c>
      <c r="L93" s="531">
        <f t="shared" si="41"/>
        <v>0</v>
      </c>
      <c r="M93" s="535">
        <f t="shared" si="35"/>
        <v>0</v>
      </c>
      <c r="N93" s="531">
        <f t="shared" si="42"/>
        <v>0</v>
      </c>
      <c r="O93" s="531">
        <f t="shared" si="42"/>
        <v>0</v>
      </c>
      <c r="P93" s="531">
        <f t="shared" si="42"/>
        <v>0</v>
      </c>
      <c r="Q93" s="533">
        <f t="shared" si="42"/>
        <v>0</v>
      </c>
      <c r="R93" s="150">
        <f t="shared" si="29"/>
        <v>0</v>
      </c>
    </row>
    <row r="94" spans="1:18" ht="15.75" customHeight="1" x14ac:dyDescent="0.25">
      <c r="A94" s="127">
        <v>2</v>
      </c>
      <c r="B94" s="128" t="s">
        <v>116</v>
      </c>
      <c r="C94" s="132">
        <f t="shared" si="36"/>
        <v>0</v>
      </c>
      <c r="D94" s="534">
        <f t="shared" si="37"/>
        <v>0</v>
      </c>
      <c r="E94" s="531">
        <f t="shared" ref="E94:L94" si="43">+E13*(1-$C$81)</f>
        <v>0</v>
      </c>
      <c r="F94" s="531">
        <f t="shared" si="43"/>
        <v>0</v>
      </c>
      <c r="G94" s="531">
        <f t="shared" si="43"/>
        <v>0</v>
      </c>
      <c r="H94" s="531">
        <f t="shared" si="43"/>
        <v>0</v>
      </c>
      <c r="I94" s="531">
        <f t="shared" si="43"/>
        <v>0</v>
      </c>
      <c r="J94" s="531">
        <f t="shared" si="43"/>
        <v>0</v>
      </c>
      <c r="K94" s="531">
        <f t="shared" si="43"/>
        <v>0</v>
      </c>
      <c r="L94" s="531">
        <f t="shared" si="43"/>
        <v>0</v>
      </c>
      <c r="M94" s="535">
        <f t="shared" si="35"/>
        <v>0</v>
      </c>
      <c r="N94" s="531">
        <f>+N13*(1-$C$81)</f>
        <v>0</v>
      </c>
      <c r="O94" s="531">
        <f>+O13*(1-$C$81)</f>
        <v>0</v>
      </c>
      <c r="P94" s="531">
        <f>+P13*(1-$C$81)</f>
        <v>0</v>
      </c>
      <c r="Q94" s="533">
        <f>+Q13*(1-$C$81)</f>
        <v>0</v>
      </c>
      <c r="R94" s="150">
        <f t="shared" si="29"/>
        <v>0</v>
      </c>
    </row>
    <row r="95" spans="1:18" ht="15.75" customHeight="1" x14ac:dyDescent="0.25">
      <c r="A95" s="127" t="s">
        <v>41</v>
      </c>
      <c r="B95" s="128" t="s">
        <v>281</v>
      </c>
      <c r="C95" s="132">
        <f t="shared" si="36"/>
        <v>0</v>
      </c>
      <c r="D95" s="534">
        <f t="shared" si="37"/>
        <v>0</v>
      </c>
      <c r="E95" s="531">
        <f t="shared" ref="E95:L95" si="44">+E17*(1-$C$81)</f>
        <v>0</v>
      </c>
      <c r="F95" s="531">
        <f t="shared" si="44"/>
        <v>0</v>
      </c>
      <c r="G95" s="531">
        <f t="shared" si="44"/>
        <v>0</v>
      </c>
      <c r="H95" s="531">
        <f t="shared" si="44"/>
        <v>0</v>
      </c>
      <c r="I95" s="531">
        <f t="shared" si="44"/>
        <v>0</v>
      </c>
      <c r="J95" s="531">
        <f t="shared" si="44"/>
        <v>0</v>
      </c>
      <c r="K95" s="531">
        <f t="shared" si="44"/>
        <v>0</v>
      </c>
      <c r="L95" s="531">
        <f t="shared" si="44"/>
        <v>0</v>
      </c>
      <c r="M95" s="535">
        <f t="shared" si="35"/>
        <v>0</v>
      </c>
      <c r="N95" s="531">
        <f>+N17*(1-$C$81)</f>
        <v>0</v>
      </c>
      <c r="O95" s="531">
        <f>+O17*(1-$C$81)</f>
        <v>0</v>
      </c>
      <c r="P95" s="531">
        <f>+P17*(1-$C$81)</f>
        <v>0</v>
      </c>
      <c r="Q95" s="533">
        <f>+Q17*(1-$C$81)</f>
        <v>0</v>
      </c>
      <c r="R95" s="150">
        <f t="shared" si="29"/>
        <v>0</v>
      </c>
    </row>
    <row r="96" spans="1:18" ht="12.6" customHeight="1" x14ac:dyDescent="0.25">
      <c r="A96" s="70" t="s">
        <v>83</v>
      </c>
      <c r="B96" s="71" t="s">
        <v>364</v>
      </c>
      <c r="C96" s="132">
        <f t="shared" ref="C96" si="45">+D96+M96</f>
        <v>0</v>
      </c>
      <c r="D96" s="534">
        <f t="shared" ref="D96" si="46">+SUM(E96:L96)</f>
        <v>0</v>
      </c>
      <c r="E96" s="531">
        <f t="shared" ref="E96:L96" si="47">+E62</f>
        <v>0</v>
      </c>
      <c r="F96" s="531">
        <f t="shared" si="47"/>
        <v>0</v>
      </c>
      <c r="G96" s="531">
        <f t="shared" si="47"/>
        <v>0</v>
      </c>
      <c r="H96" s="531">
        <f t="shared" si="47"/>
        <v>0</v>
      </c>
      <c r="I96" s="531">
        <f t="shared" si="47"/>
        <v>0</v>
      </c>
      <c r="J96" s="531">
        <f t="shared" si="47"/>
        <v>0</v>
      </c>
      <c r="K96" s="531">
        <f t="shared" si="47"/>
        <v>0</v>
      </c>
      <c r="L96" s="531">
        <f t="shared" si="47"/>
        <v>0</v>
      </c>
      <c r="M96" s="535">
        <f t="shared" si="35"/>
        <v>0</v>
      </c>
      <c r="N96" s="531">
        <f>+N62</f>
        <v>0</v>
      </c>
      <c r="O96" s="531">
        <f>+O62</f>
        <v>0</v>
      </c>
      <c r="P96" s="531">
        <f>+P62</f>
        <v>0</v>
      </c>
      <c r="Q96" s="533">
        <f>+Q62</f>
        <v>0</v>
      </c>
      <c r="R96" s="150">
        <f t="shared" si="29"/>
        <v>0</v>
      </c>
    </row>
    <row r="97" spans="1:18" ht="12.6" customHeight="1" x14ac:dyDescent="0.25">
      <c r="A97" s="130" t="s">
        <v>86</v>
      </c>
      <c r="B97" s="131" t="s">
        <v>274</v>
      </c>
      <c r="C97" s="132">
        <f t="shared" si="36"/>
        <v>0</v>
      </c>
      <c r="D97" s="534">
        <f t="shared" si="37"/>
        <v>0</v>
      </c>
      <c r="E97" s="536">
        <f t="shared" ref="E97:L97" si="48">+E66*(1-$C$85)</f>
        <v>0</v>
      </c>
      <c r="F97" s="536">
        <f t="shared" si="48"/>
        <v>0</v>
      </c>
      <c r="G97" s="536">
        <f t="shared" si="48"/>
        <v>0</v>
      </c>
      <c r="H97" s="536">
        <f t="shared" si="48"/>
        <v>0</v>
      </c>
      <c r="I97" s="536">
        <f t="shared" si="48"/>
        <v>0</v>
      </c>
      <c r="J97" s="536">
        <f t="shared" si="48"/>
        <v>0</v>
      </c>
      <c r="K97" s="536">
        <f t="shared" si="48"/>
        <v>0</v>
      </c>
      <c r="L97" s="536">
        <f t="shared" si="48"/>
        <v>0</v>
      </c>
      <c r="M97" s="534">
        <f t="shared" si="35"/>
        <v>0</v>
      </c>
      <c r="N97" s="536">
        <f>+N66*(1-$C$85)</f>
        <v>0</v>
      </c>
      <c r="O97" s="536">
        <f>+O66*(1-$C$85)</f>
        <v>0</v>
      </c>
      <c r="P97" s="536">
        <f>+P66*(1-$C$85)</f>
        <v>0</v>
      </c>
      <c r="Q97" s="537">
        <f>+Q66*(1-$C$85)</f>
        <v>0</v>
      </c>
      <c r="R97" s="150">
        <f t="shared" si="29"/>
        <v>0</v>
      </c>
    </row>
    <row r="98" spans="1:18" x14ac:dyDescent="0.25">
      <c r="A98" s="130" t="s">
        <v>88</v>
      </c>
      <c r="B98" s="131" t="s">
        <v>275</v>
      </c>
      <c r="C98" s="132">
        <f t="shared" si="36"/>
        <v>0</v>
      </c>
      <c r="D98" s="534">
        <f t="shared" si="37"/>
        <v>0</v>
      </c>
      <c r="E98" s="536">
        <f t="shared" ref="E98:L98" si="49">+E68*(1-$C$85)</f>
        <v>0</v>
      </c>
      <c r="F98" s="536">
        <f t="shared" si="49"/>
        <v>0</v>
      </c>
      <c r="G98" s="536">
        <f t="shared" si="49"/>
        <v>0</v>
      </c>
      <c r="H98" s="536">
        <f t="shared" si="49"/>
        <v>0</v>
      </c>
      <c r="I98" s="536">
        <f t="shared" si="49"/>
        <v>0</v>
      </c>
      <c r="J98" s="536">
        <f t="shared" si="49"/>
        <v>0</v>
      </c>
      <c r="K98" s="536">
        <f t="shared" si="49"/>
        <v>0</v>
      </c>
      <c r="L98" s="536">
        <f t="shared" si="49"/>
        <v>0</v>
      </c>
      <c r="M98" s="534">
        <f t="shared" si="35"/>
        <v>0</v>
      </c>
      <c r="N98" s="536">
        <f>+N68*(1-$C$85)</f>
        <v>0</v>
      </c>
      <c r="O98" s="536">
        <f>+O68*(1-$C$85)</f>
        <v>0</v>
      </c>
      <c r="P98" s="536">
        <f>+P68*(1-$C$85)</f>
        <v>0</v>
      </c>
      <c r="Q98" s="537">
        <f>+Q68*(1-$C$85)</f>
        <v>0</v>
      </c>
      <c r="R98" s="150">
        <f t="shared" si="29"/>
        <v>0</v>
      </c>
    </row>
    <row r="99" spans="1:18" x14ac:dyDescent="0.25">
      <c r="A99" s="130" t="s">
        <v>170</v>
      </c>
      <c r="B99" s="29" t="s">
        <v>276</v>
      </c>
      <c r="C99" s="132">
        <f t="shared" si="36"/>
        <v>0</v>
      </c>
      <c r="D99" s="534">
        <f t="shared" si="37"/>
        <v>0</v>
      </c>
      <c r="E99" s="536">
        <f t="shared" ref="E99:L99" si="50">+E70*(1-$C$85)</f>
        <v>0</v>
      </c>
      <c r="F99" s="536">
        <f t="shared" si="50"/>
        <v>0</v>
      </c>
      <c r="G99" s="536">
        <f t="shared" si="50"/>
        <v>0</v>
      </c>
      <c r="H99" s="536">
        <f t="shared" si="50"/>
        <v>0</v>
      </c>
      <c r="I99" s="536">
        <f t="shared" si="50"/>
        <v>0</v>
      </c>
      <c r="J99" s="536">
        <f t="shared" si="50"/>
        <v>0</v>
      </c>
      <c r="K99" s="536">
        <f t="shared" si="50"/>
        <v>0</v>
      </c>
      <c r="L99" s="536">
        <f t="shared" si="50"/>
        <v>0</v>
      </c>
      <c r="M99" s="534">
        <f t="shared" si="35"/>
        <v>0</v>
      </c>
      <c r="N99" s="536">
        <f>+N70*(1-$C$85)</f>
        <v>0</v>
      </c>
      <c r="O99" s="536">
        <f>+O70*(1-$C$85)</f>
        <v>0</v>
      </c>
      <c r="P99" s="536">
        <f>+P70*(1-$C$85)</f>
        <v>0</v>
      </c>
      <c r="Q99" s="537">
        <f>+Q70*(1-$C$85)</f>
        <v>0</v>
      </c>
      <c r="R99" s="150">
        <f t="shared" si="29"/>
        <v>0</v>
      </c>
    </row>
    <row r="100" spans="1:18" s="46" customFormat="1" x14ac:dyDescent="0.25">
      <c r="A100" s="679" t="s">
        <v>176</v>
      </c>
      <c r="B100" s="680"/>
      <c r="C100" s="134">
        <f t="shared" si="36"/>
        <v>0</v>
      </c>
      <c r="D100" s="538">
        <f t="shared" si="37"/>
        <v>0</v>
      </c>
      <c r="E100" s="527">
        <f t="shared" ref="E100:L100" si="51">+SUM(E87:E99)</f>
        <v>0</v>
      </c>
      <c r="F100" s="527">
        <f t="shared" si="51"/>
        <v>0</v>
      </c>
      <c r="G100" s="527">
        <f t="shared" si="51"/>
        <v>0</v>
      </c>
      <c r="H100" s="527">
        <f t="shared" si="51"/>
        <v>0</v>
      </c>
      <c r="I100" s="527">
        <f t="shared" si="51"/>
        <v>0</v>
      </c>
      <c r="J100" s="527">
        <f t="shared" si="51"/>
        <v>0</v>
      </c>
      <c r="K100" s="527">
        <f t="shared" si="51"/>
        <v>0</v>
      </c>
      <c r="L100" s="527">
        <f t="shared" si="51"/>
        <v>0</v>
      </c>
      <c r="M100" s="518">
        <f t="shared" si="35"/>
        <v>0</v>
      </c>
      <c r="N100" s="527">
        <f>+SUM(N87:N99)</f>
        <v>0</v>
      </c>
      <c r="O100" s="527">
        <f>+SUM(O87:O99)</f>
        <v>0</v>
      </c>
      <c r="P100" s="527">
        <f>+SUM(P87:P99)</f>
        <v>0</v>
      </c>
      <c r="Q100" s="539">
        <f>+SUM(Q87:Q99)</f>
        <v>0</v>
      </c>
      <c r="R100" s="150">
        <f t="shared" si="29"/>
        <v>0</v>
      </c>
    </row>
    <row r="101" spans="1:18" s="46" customFormat="1" x14ac:dyDescent="0.25">
      <c r="A101" s="677" t="s">
        <v>177</v>
      </c>
      <c r="B101" s="678"/>
      <c r="C101" s="135">
        <f t="shared" si="36"/>
        <v>0</v>
      </c>
      <c r="D101" s="540">
        <f t="shared" si="37"/>
        <v>0</v>
      </c>
      <c r="E101" s="541">
        <f t="shared" ref="E101:L101" si="52">+E71-E100</f>
        <v>0</v>
      </c>
      <c r="F101" s="541">
        <f t="shared" si="52"/>
        <v>0</v>
      </c>
      <c r="G101" s="541">
        <f t="shared" si="52"/>
        <v>0</v>
      </c>
      <c r="H101" s="541">
        <f t="shared" si="52"/>
        <v>0</v>
      </c>
      <c r="I101" s="541">
        <f t="shared" si="52"/>
        <v>0</v>
      </c>
      <c r="J101" s="541">
        <f t="shared" si="52"/>
        <v>0</v>
      </c>
      <c r="K101" s="541">
        <f t="shared" si="52"/>
        <v>0</v>
      </c>
      <c r="L101" s="541">
        <f t="shared" si="52"/>
        <v>0</v>
      </c>
      <c r="M101" s="542">
        <f t="shared" si="35"/>
        <v>0</v>
      </c>
      <c r="N101" s="541">
        <f>+N71-N100</f>
        <v>0</v>
      </c>
      <c r="O101" s="541">
        <f>+O71-O100</f>
        <v>0</v>
      </c>
      <c r="P101" s="541">
        <f>+P71-P100</f>
        <v>0</v>
      </c>
      <c r="Q101" s="543">
        <f>+Q71-Q100</f>
        <v>0</v>
      </c>
      <c r="R101" s="150">
        <f t="shared" si="29"/>
        <v>0</v>
      </c>
    </row>
    <row r="102" spans="1:18" s="46" customFormat="1" ht="5.0999999999999996" customHeight="1" x14ac:dyDescent="0.25">
      <c r="A102" s="215"/>
      <c r="B102" s="260"/>
      <c r="C102" s="182"/>
      <c r="D102" s="182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45"/>
      <c r="R102" s="39"/>
    </row>
    <row r="103" spans="1:18" x14ac:dyDescent="0.25">
      <c r="A103" s="688" t="s">
        <v>181</v>
      </c>
      <c r="B103" s="689"/>
      <c r="C103" s="689"/>
      <c r="D103" s="689"/>
      <c r="E103" s="689"/>
      <c r="F103" s="689"/>
      <c r="G103" s="689"/>
      <c r="H103" s="689"/>
      <c r="I103" s="689"/>
      <c r="J103" s="689"/>
      <c r="K103" s="689"/>
      <c r="L103" s="689"/>
      <c r="M103" s="689"/>
      <c r="N103" s="689"/>
      <c r="O103" s="689"/>
      <c r="P103" s="689"/>
      <c r="Q103" s="690"/>
    </row>
    <row r="104" spans="1:18" ht="45" customHeight="1" x14ac:dyDescent="0.25">
      <c r="A104" s="691"/>
      <c r="B104" s="661"/>
      <c r="C104" s="661"/>
      <c r="D104" s="661"/>
      <c r="E104" s="661"/>
      <c r="F104" s="661"/>
      <c r="G104" s="661"/>
      <c r="H104" s="661"/>
      <c r="I104" s="661"/>
      <c r="J104" s="661"/>
      <c r="K104" s="661"/>
      <c r="L104" s="661"/>
      <c r="M104" s="661"/>
      <c r="N104" s="661"/>
      <c r="O104" s="661"/>
      <c r="P104" s="661"/>
      <c r="Q104" s="692"/>
    </row>
    <row r="105" spans="1:18" ht="5.0999999999999996" customHeight="1" thickBot="1" x14ac:dyDescent="0.3">
      <c r="A105" s="22"/>
      <c r="B105" s="23"/>
      <c r="C105" s="138"/>
      <c r="D105" s="138"/>
      <c r="E105" s="23"/>
      <c r="F105" s="23"/>
      <c r="G105" s="23"/>
      <c r="H105" s="23"/>
      <c r="I105" s="23"/>
      <c r="J105" s="23"/>
      <c r="K105" s="23"/>
      <c r="L105" s="23"/>
      <c r="M105" s="138"/>
      <c r="N105" s="23"/>
      <c r="O105" s="23"/>
      <c r="P105" s="23"/>
      <c r="Q105" s="24"/>
    </row>
  </sheetData>
  <sheetProtection algorithmName="SHA-512" hashValue="WARUe2K9ZDTNxjjRMtIizSYYteCuQalL1OOB5kGghF4bmCCeAhW23430gHr5FY+iaTsDdPWwaweiaT+V/YybvA==" saltValue="3uaOeJQ0QuEborUTXH2vgA==" spinCount="100000" sheet="1" objects="1" scenarios="1"/>
  <mergeCells count="18">
    <mergeCell ref="A1:Q1"/>
    <mergeCell ref="A103:Q103"/>
    <mergeCell ref="A104:Q104"/>
    <mergeCell ref="A71:B71"/>
    <mergeCell ref="B4:B5"/>
    <mergeCell ref="M4:M5"/>
    <mergeCell ref="D4:D5"/>
    <mergeCell ref="C4:C5"/>
    <mergeCell ref="A6:Q6"/>
    <mergeCell ref="A101:B101"/>
    <mergeCell ref="A82:B82"/>
    <mergeCell ref="R4:R5"/>
    <mergeCell ref="A2:Q2"/>
    <mergeCell ref="A3:Q3"/>
    <mergeCell ref="A86:B86"/>
    <mergeCell ref="A100:B100"/>
    <mergeCell ref="A76:B76"/>
    <mergeCell ref="A77:B77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Header>&amp;LCine Lazio International 1 edizione 2026&amp;CDocumento Dati e Calcoli Opera&amp;RCosto Complessivo di Produzione</oddHeader>
    <oddFooter>&amp;R&amp;P di &amp;N</oddFooter>
  </headerFooter>
  <rowBreaks count="1" manualBreakCount="1">
    <brk id="7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1"/>
  <sheetViews>
    <sheetView zoomScale="110" zoomScaleNormal="110" zoomScaleSheetLayoutView="100" workbookViewId="0">
      <pane xSplit="1" topLeftCell="B1" activePane="topRight" state="frozen"/>
      <selection activeCell="I8" sqref="I8"/>
      <selection pane="topRight" activeCell="O15" sqref="O15"/>
    </sheetView>
  </sheetViews>
  <sheetFormatPr defaultColWidth="9.44140625" defaultRowHeight="13.2" x14ac:dyDescent="0.25"/>
  <cols>
    <col min="1" max="1" width="4.44140625" style="14" customWidth="1"/>
    <col min="2" max="2" width="33.109375" style="14" customWidth="1"/>
    <col min="3" max="11" width="13.5546875" style="14" customWidth="1"/>
    <col min="12" max="12" width="5.88671875" style="14" customWidth="1"/>
    <col min="13" max="13" width="16.109375" style="14" customWidth="1"/>
    <col min="14" max="14" width="5" style="14" customWidth="1"/>
    <col min="15" max="15" width="17" style="14" customWidth="1"/>
    <col min="16" max="17" width="18.5546875" style="14" customWidth="1"/>
    <col min="18" max="16384" width="9.44140625" style="14"/>
  </cols>
  <sheetData>
    <row r="1" spans="1:17" s="279" customFormat="1" ht="18" customHeight="1" x14ac:dyDescent="0.3">
      <c r="A1" s="590" t="s">
        <v>230</v>
      </c>
      <c r="B1" s="591"/>
      <c r="C1" s="591"/>
      <c r="D1" s="591"/>
      <c r="E1" s="591"/>
      <c r="F1" s="591"/>
      <c r="G1" s="591"/>
      <c r="H1" s="591"/>
      <c r="I1" s="591"/>
      <c r="J1" s="591"/>
      <c r="K1" s="592"/>
    </row>
    <row r="2" spans="1:17" s="347" customFormat="1" ht="18" customHeight="1" x14ac:dyDescent="0.3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49"/>
    </row>
    <row r="3" spans="1:17" s="279" customFormat="1" ht="18" customHeight="1" thickBot="1" x14ac:dyDescent="0.35">
      <c r="A3" s="623" t="s">
        <v>365</v>
      </c>
      <c r="B3" s="624"/>
      <c r="C3" s="624"/>
      <c r="D3" s="624"/>
      <c r="E3" s="624"/>
      <c r="F3" s="624"/>
      <c r="G3" s="624"/>
      <c r="H3" s="624"/>
      <c r="I3" s="624"/>
      <c r="J3" s="624"/>
      <c r="K3" s="625"/>
    </row>
    <row r="4" spans="1:17" ht="5.0999999999999996" customHeight="1" thickBot="1" x14ac:dyDescent="0.3">
      <c r="A4" s="12"/>
      <c r="B4" s="3"/>
      <c r="C4" s="3"/>
      <c r="D4" s="3"/>
      <c r="E4" s="3"/>
      <c r="F4" s="3"/>
      <c r="G4" s="3"/>
      <c r="H4" s="3"/>
      <c r="I4" s="3"/>
      <c r="J4" s="3"/>
      <c r="K4" s="13"/>
    </row>
    <row r="5" spans="1:17" ht="15" customHeight="1" x14ac:dyDescent="0.25">
      <c r="A5" s="724" t="s">
        <v>367</v>
      </c>
      <c r="B5" s="725"/>
      <c r="C5" s="726" t="str">
        <f>+Coproduttori!$B$6</f>
        <v>... (ragione sociale Proponente 1)</v>
      </c>
      <c r="D5" s="727"/>
      <c r="E5" s="727"/>
      <c r="F5" s="727"/>
      <c r="G5" s="727"/>
      <c r="H5" s="727"/>
      <c r="I5" s="727"/>
      <c r="J5" s="727"/>
      <c r="K5" s="728"/>
      <c r="L5" s="663" t="s">
        <v>408</v>
      </c>
      <c r="M5" s="663"/>
      <c r="N5" s="663"/>
      <c r="O5" s="664"/>
      <c r="P5" s="732" t="s">
        <v>411</v>
      </c>
      <c r="Q5" s="733"/>
    </row>
    <row r="6" spans="1:17" ht="27.75" customHeight="1" x14ac:dyDescent="0.25">
      <c r="A6" s="299"/>
      <c r="B6" s="141"/>
      <c r="C6" s="143" t="s">
        <v>118</v>
      </c>
      <c r="D6" s="142" t="s">
        <v>119</v>
      </c>
      <c r="E6" s="142" t="s">
        <v>212</v>
      </c>
      <c r="F6" s="142" t="s">
        <v>213</v>
      </c>
      <c r="G6" s="142" t="s">
        <v>217</v>
      </c>
      <c r="H6" s="142" t="s">
        <v>218</v>
      </c>
      <c r="I6" s="143" t="s">
        <v>219</v>
      </c>
      <c r="J6" s="143" t="s">
        <v>220</v>
      </c>
      <c r="K6" s="300" t="s">
        <v>242</v>
      </c>
      <c r="L6" s="663" t="s">
        <v>409</v>
      </c>
      <c r="M6" s="664"/>
      <c r="N6" s="731" t="s">
        <v>410</v>
      </c>
      <c r="O6" s="664"/>
      <c r="P6" s="362" t="s">
        <v>409</v>
      </c>
      <c r="Q6" s="357" t="s">
        <v>410</v>
      </c>
    </row>
    <row r="7" spans="1:17" s="281" customFormat="1" ht="60.6" customHeight="1" x14ac:dyDescent="0.2">
      <c r="A7" s="301"/>
      <c r="B7" s="280"/>
      <c r="C7" s="292" t="s">
        <v>210</v>
      </c>
      <c r="D7" s="291" t="s">
        <v>211</v>
      </c>
      <c r="E7" s="291" t="s">
        <v>378</v>
      </c>
      <c r="F7" s="291" t="s">
        <v>221</v>
      </c>
      <c r="G7" s="291" t="s">
        <v>368</v>
      </c>
      <c r="H7" s="291" t="s">
        <v>379</v>
      </c>
      <c r="I7" s="291" t="s">
        <v>117</v>
      </c>
      <c r="J7" s="291" t="s">
        <v>380</v>
      </c>
      <c r="K7" s="302" t="s">
        <v>381</v>
      </c>
      <c r="L7" s="356" t="s">
        <v>154</v>
      </c>
      <c r="M7" s="357" t="s">
        <v>412</v>
      </c>
      <c r="N7" s="358" t="s">
        <v>154</v>
      </c>
      <c r="O7" s="357" t="s">
        <v>412</v>
      </c>
      <c r="P7" s="363" t="s">
        <v>412</v>
      </c>
      <c r="Q7" s="357" t="s">
        <v>412</v>
      </c>
    </row>
    <row r="8" spans="1:17" x14ac:dyDescent="0.25">
      <c r="A8" s="303">
        <v>1</v>
      </c>
      <c r="B8" s="71" t="s">
        <v>371</v>
      </c>
      <c r="C8" s="112">
        <f>+'Costo C. di Produzione'!$E$7-'Costo C. di Produzione'!$E$92-'Costo C. di Produzione'!$E$93</f>
        <v>0</v>
      </c>
      <c r="D8" s="75">
        <v>0</v>
      </c>
      <c r="E8" s="75">
        <v>0</v>
      </c>
      <c r="F8" s="112">
        <f>+C8-E8</f>
        <v>0</v>
      </c>
      <c r="G8" s="112">
        <f>+F8*L21</f>
        <v>0</v>
      </c>
      <c r="H8" s="112">
        <f>+F8-G8</f>
        <v>0</v>
      </c>
      <c r="I8" s="198">
        <v>0</v>
      </c>
      <c r="J8" s="112">
        <f t="shared" ref="J8:J15" si="0">+IF(I8&gt;H8,H8,I8)</f>
        <v>0</v>
      </c>
      <c r="K8" s="113">
        <f t="shared" ref="K8:K15" si="1">+H8-J8</f>
        <v>0</v>
      </c>
      <c r="L8" s="544">
        <v>0</v>
      </c>
      <c r="M8" s="359">
        <f>+L8*J8</f>
        <v>0</v>
      </c>
      <c r="N8" s="546">
        <v>0</v>
      </c>
      <c r="O8" s="359">
        <f>+N8*K8</f>
        <v>0</v>
      </c>
      <c r="P8" s="364">
        <f>+J8-M8</f>
        <v>0</v>
      </c>
      <c r="Q8" s="359">
        <f>+K8-O8</f>
        <v>0</v>
      </c>
    </row>
    <row r="9" spans="1:17" x14ac:dyDescent="0.25">
      <c r="A9" s="303">
        <v>2</v>
      </c>
      <c r="B9" s="71" t="s">
        <v>256</v>
      </c>
      <c r="C9" s="112">
        <f>+'Costo C. di Produzione'!$E$13-'Costo C. di Produzione'!$E$94</f>
        <v>0</v>
      </c>
      <c r="D9" s="75">
        <v>0</v>
      </c>
      <c r="E9" s="75">
        <v>0</v>
      </c>
      <c r="F9" s="112">
        <f t="shared" ref="F9:F15" si="2">+C9-E9</f>
        <v>0</v>
      </c>
      <c r="G9" s="112">
        <f>+F9*L21</f>
        <v>0</v>
      </c>
      <c r="H9" s="112">
        <f t="shared" ref="H9:H15" si="3">+F9-G9</f>
        <v>0</v>
      </c>
      <c r="I9" s="198">
        <v>0</v>
      </c>
      <c r="J9" s="112">
        <f t="shared" si="0"/>
        <v>0</v>
      </c>
      <c r="K9" s="113">
        <f t="shared" si="1"/>
        <v>0</v>
      </c>
      <c r="L9" s="544">
        <v>0</v>
      </c>
      <c r="M9" s="359">
        <f t="shared" ref="M9:M15" si="4">+L9*J9</f>
        <v>0</v>
      </c>
      <c r="N9" s="546">
        <v>0</v>
      </c>
      <c r="O9" s="359">
        <f t="shared" ref="O9:O15" si="5">+N9*K9</f>
        <v>0</v>
      </c>
      <c r="P9" s="364">
        <f t="shared" ref="P9:P15" si="6">+J9-M9</f>
        <v>0</v>
      </c>
      <c r="Q9" s="359">
        <f t="shared" ref="Q9:Q15" si="7">+K9-O9</f>
        <v>0</v>
      </c>
    </row>
    <row r="10" spans="1:17" x14ac:dyDescent="0.25">
      <c r="A10" s="70">
        <v>3</v>
      </c>
      <c r="B10" s="71" t="s">
        <v>372</v>
      </c>
      <c r="C10" s="112">
        <f>+'Costo C. di Produzione'!$E$16-'Costo C. di Produzione'!$E$95</f>
        <v>0</v>
      </c>
      <c r="D10" s="75">
        <v>0</v>
      </c>
      <c r="E10" s="75">
        <v>0</v>
      </c>
      <c r="F10" s="112">
        <f t="shared" si="2"/>
        <v>0</v>
      </c>
      <c r="G10" s="112">
        <f>+F10*L21</f>
        <v>0</v>
      </c>
      <c r="H10" s="112">
        <f t="shared" si="3"/>
        <v>0</v>
      </c>
      <c r="I10" s="198">
        <v>0</v>
      </c>
      <c r="J10" s="112">
        <f t="shared" si="0"/>
        <v>0</v>
      </c>
      <c r="K10" s="113">
        <f t="shared" si="1"/>
        <v>0</v>
      </c>
      <c r="L10" s="544">
        <v>0</v>
      </c>
      <c r="M10" s="359">
        <f t="shared" si="4"/>
        <v>0</v>
      </c>
      <c r="N10" s="546">
        <v>0</v>
      </c>
      <c r="O10" s="359">
        <f t="shared" si="5"/>
        <v>0</v>
      </c>
      <c r="P10" s="364">
        <f t="shared" si="6"/>
        <v>0</v>
      </c>
      <c r="Q10" s="359">
        <f t="shared" si="7"/>
        <v>0</v>
      </c>
    </row>
    <row r="11" spans="1:17" x14ac:dyDescent="0.25">
      <c r="A11" s="303">
        <v>4</v>
      </c>
      <c r="B11" s="71" t="s">
        <v>373</v>
      </c>
      <c r="C11" s="112">
        <f>+'Costo C. di Produzione'!$E$21</f>
        <v>0</v>
      </c>
      <c r="D11" s="75">
        <v>0</v>
      </c>
      <c r="E11" s="75">
        <v>0</v>
      </c>
      <c r="F11" s="112">
        <f t="shared" si="2"/>
        <v>0</v>
      </c>
      <c r="G11" s="112">
        <f>+F11*L21</f>
        <v>0</v>
      </c>
      <c r="H11" s="112">
        <f t="shared" si="3"/>
        <v>0</v>
      </c>
      <c r="I11" s="198">
        <v>0</v>
      </c>
      <c r="J11" s="112">
        <f t="shared" si="0"/>
        <v>0</v>
      </c>
      <c r="K11" s="113">
        <f t="shared" si="1"/>
        <v>0</v>
      </c>
      <c r="L11" s="544">
        <v>0</v>
      </c>
      <c r="M11" s="359">
        <f t="shared" si="4"/>
        <v>0</v>
      </c>
      <c r="N11" s="546">
        <v>0</v>
      </c>
      <c r="O11" s="359">
        <f t="shared" si="5"/>
        <v>0</v>
      </c>
      <c r="P11" s="364">
        <f t="shared" si="6"/>
        <v>0</v>
      </c>
      <c r="Q11" s="359">
        <f t="shared" si="7"/>
        <v>0</v>
      </c>
    </row>
    <row r="12" spans="1:17" x14ac:dyDescent="0.25">
      <c r="A12" s="303">
        <v>5</v>
      </c>
      <c r="B12" s="71" t="s">
        <v>374</v>
      </c>
      <c r="C12" s="112">
        <f>+'Costo C. di Produzione'!$E$37</f>
        <v>0</v>
      </c>
      <c r="D12" s="75">
        <v>0</v>
      </c>
      <c r="E12" s="75">
        <v>0</v>
      </c>
      <c r="F12" s="112">
        <f t="shared" si="2"/>
        <v>0</v>
      </c>
      <c r="G12" s="112">
        <f>+F12*L21</f>
        <v>0</v>
      </c>
      <c r="H12" s="112">
        <f t="shared" si="3"/>
        <v>0</v>
      </c>
      <c r="I12" s="198">
        <v>0</v>
      </c>
      <c r="J12" s="112">
        <f t="shared" si="0"/>
        <v>0</v>
      </c>
      <c r="K12" s="113">
        <f t="shared" si="1"/>
        <v>0</v>
      </c>
      <c r="L12" s="544">
        <v>0</v>
      </c>
      <c r="M12" s="359">
        <f t="shared" si="4"/>
        <v>0</v>
      </c>
      <c r="N12" s="546">
        <v>0</v>
      </c>
      <c r="O12" s="359">
        <f t="shared" si="5"/>
        <v>0</v>
      </c>
      <c r="P12" s="364">
        <f t="shared" si="6"/>
        <v>0</v>
      </c>
      <c r="Q12" s="359">
        <f t="shared" si="7"/>
        <v>0</v>
      </c>
    </row>
    <row r="13" spans="1:17" x14ac:dyDescent="0.25">
      <c r="A13" s="70">
        <v>6</v>
      </c>
      <c r="B13" s="71" t="s">
        <v>375</v>
      </c>
      <c r="C13" s="112">
        <f>+'Costo C. di Produzione'!$E$46</f>
        <v>0</v>
      </c>
      <c r="D13" s="75">
        <v>0</v>
      </c>
      <c r="E13" s="75">
        <v>0</v>
      </c>
      <c r="F13" s="112">
        <f t="shared" si="2"/>
        <v>0</v>
      </c>
      <c r="G13" s="112">
        <f>+F13*L21</f>
        <v>0</v>
      </c>
      <c r="H13" s="112">
        <f t="shared" si="3"/>
        <v>0</v>
      </c>
      <c r="I13" s="198">
        <v>0</v>
      </c>
      <c r="J13" s="112">
        <f t="shared" si="0"/>
        <v>0</v>
      </c>
      <c r="K13" s="113">
        <f t="shared" si="1"/>
        <v>0</v>
      </c>
      <c r="L13" s="544">
        <v>0</v>
      </c>
      <c r="M13" s="359">
        <f t="shared" si="4"/>
        <v>0</v>
      </c>
      <c r="N13" s="546">
        <v>0</v>
      </c>
      <c r="O13" s="359">
        <f t="shared" si="5"/>
        <v>0</v>
      </c>
      <c r="P13" s="364">
        <f t="shared" si="6"/>
        <v>0</v>
      </c>
      <c r="Q13" s="359">
        <f t="shared" si="7"/>
        <v>0</v>
      </c>
    </row>
    <row r="14" spans="1:17" x14ac:dyDescent="0.25">
      <c r="A14" s="70">
        <v>7</v>
      </c>
      <c r="B14" s="71" t="s">
        <v>376</v>
      </c>
      <c r="C14" s="112">
        <f>+'Costo C. di Produzione'!$E$56-'Costo C. di Produzione'!$E$87-'Costo C. di Produzione'!$E$88-'Costo C. di Produzione'!$E$89-'Costo C. di Produzione'!$E$90-'Costo C. di Produzione'!$E$96</f>
        <v>0</v>
      </c>
      <c r="D14" s="75">
        <v>0</v>
      </c>
      <c r="E14" s="75">
        <v>0</v>
      </c>
      <c r="F14" s="112">
        <f t="shared" si="2"/>
        <v>0</v>
      </c>
      <c r="G14" s="112">
        <f>+F14*L21</f>
        <v>0</v>
      </c>
      <c r="H14" s="112">
        <f t="shared" si="3"/>
        <v>0</v>
      </c>
      <c r="I14" s="198">
        <v>0</v>
      </c>
      <c r="J14" s="112">
        <f t="shared" si="0"/>
        <v>0</v>
      </c>
      <c r="K14" s="113">
        <f t="shared" si="1"/>
        <v>0</v>
      </c>
      <c r="L14" s="544">
        <v>0</v>
      </c>
      <c r="M14" s="359">
        <f t="shared" si="4"/>
        <v>0</v>
      </c>
      <c r="N14" s="546">
        <v>0</v>
      </c>
      <c r="O14" s="359">
        <f t="shared" si="5"/>
        <v>0</v>
      </c>
      <c r="P14" s="364">
        <f t="shared" si="6"/>
        <v>0</v>
      </c>
      <c r="Q14" s="359">
        <f t="shared" si="7"/>
        <v>0</v>
      </c>
    </row>
    <row r="15" spans="1:17" ht="15" customHeight="1" x14ac:dyDescent="0.25">
      <c r="A15" s="70">
        <v>8</v>
      </c>
      <c r="B15" s="71" t="s">
        <v>377</v>
      </c>
      <c r="C15" s="112">
        <f>+'Costo C. di Produzione'!$E$65-'Costo C. di Produzione'!$E$91-'Costo C. di Produzione'!$E$97-'Costo C. di Produzione'!$E$98-'Costo C. di Produzione'!$E$99</f>
        <v>0</v>
      </c>
      <c r="D15" s="75">
        <v>0</v>
      </c>
      <c r="E15" s="75">
        <v>0</v>
      </c>
      <c r="F15" s="112">
        <f t="shared" si="2"/>
        <v>0</v>
      </c>
      <c r="G15" s="112">
        <f>+F15*L21</f>
        <v>0</v>
      </c>
      <c r="H15" s="112">
        <f t="shared" si="3"/>
        <v>0</v>
      </c>
      <c r="I15" s="198">
        <v>0</v>
      </c>
      <c r="J15" s="112">
        <f t="shared" si="0"/>
        <v>0</v>
      </c>
      <c r="K15" s="113">
        <f t="shared" si="1"/>
        <v>0</v>
      </c>
      <c r="L15" s="545">
        <v>0</v>
      </c>
      <c r="M15" s="359">
        <f t="shared" si="4"/>
        <v>0</v>
      </c>
      <c r="N15" s="360">
        <v>0</v>
      </c>
      <c r="O15" s="359">
        <f t="shared" si="5"/>
        <v>0</v>
      </c>
      <c r="P15" s="365">
        <f t="shared" si="6"/>
        <v>0</v>
      </c>
      <c r="Q15" s="361">
        <f t="shared" si="7"/>
        <v>0</v>
      </c>
    </row>
    <row r="16" spans="1:17" ht="13.8" thickBot="1" x14ac:dyDescent="0.3">
      <c r="A16" s="677" t="s">
        <v>215</v>
      </c>
      <c r="B16" s="678"/>
      <c r="C16" s="147">
        <f>+SUM(C8:C15)</f>
        <v>0</v>
      </c>
      <c r="D16" s="147">
        <f>+SUM(D8:D15)</f>
        <v>0</v>
      </c>
      <c r="E16" s="147">
        <f>+SUM(E8:E15)</f>
        <v>0</v>
      </c>
      <c r="F16" s="147">
        <f>+SUM(F8:F15)</f>
        <v>0</v>
      </c>
      <c r="G16" s="147">
        <f>+SUM(G8:G15)</f>
        <v>0</v>
      </c>
      <c r="H16" s="44">
        <f t="shared" ref="H16" si="8">+SUM(H8:H15)</f>
        <v>0</v>
      </c>
      <c r="I16" s="293">
        <f>+SUM(I8:I15)</f>
        <v>0</v>
      </c>
      <c r="J16" s="179">
        <f>+SUM(J8:J15)</f>
        <v>0</v>
      </c>
      <c r="K16" s="304">
        <f>+SUM(K8:K15)</f>
        <v>0</v>
      </c>
    </row>
    <row r="17" spans="1:17" x14ac:dyDescent="0.25">
      <c r="A17" s="104"/>
      <c r="B17" s="144" t="s">
        <v>115</v>
      </c>
      <c r="C17" s="112">
        <f>+'Costo C. di Produzione'!$E$100</f>
        <v>0</v>
      </c>
      <c r="D17" s="198">
        <v>0</v>
      </c>
      <c r="E17" s="198">
        <v>0</v>
      </c>
      <c r="F17" s="112">
        <f t="shared" ref="F17" si="9">+C17-E17</f>
        <v>0</v>
      </c>
      <c r="G17" s="112">
        <f>+F17*L21</f>
        <v>0</v>
      </c>
      <c r="H17" s="112"/>
      <c r="I17" s="717" t="s">
        <v>382</v>
      </c>
      <c r="J17" s="718"/>
      <c r="K17" s="719"/>
    </row>
    <row r="18" spans="1:17" x14ac:dyDescent="0.25">
      <c r="A18" s="12"/>
      <c r="B18" s="71" t="s">
        <v>182</v>
      </c>
      <c r="C18" s="286"/>
      <c r="D18" s="112"/>
      <c r="E18" s="112"/>
      <c r="F18" s="112">
        <f>+E16+E17</f>
        <v>0</v>
      </c>
      <c r="G18" s="112">
        <f>+F18*L21</f>
        <v>0</v>
      </c>
      <c r="H18" s="112"/>
      <c r="I18" s="720" t="s">
        <v>383</v>
      </c>
      <c r="J18" s="721"/>
      <c r="K18" s="113">
        <f>+J16</f>
        <v>0</v>
      </c>
      <c r="L18" s="3" t="s">
        <v>214</v>
      </c>
      <c r="M18" s="3"/>
      <c r="N18" s="3"/>
      <c r="O18" s="3"/>
    </row>
    <row r="19" spans="1:17" x14ac:dyDescent="0.25">
      <c r="A19" s="106"/>
      <c r="B19" s="151" t="s">
        <v>208</v>
      </c>
      <c r="C19" s="282"/>
      <c r="D19" s="283">
        <v>0</v>
      </c>
      <c r="E19" s="108"/>
      <c r="F19" s="108"/>
      <c r="G19" s="108"/>
      <c r="H19" s="108"/>
      <c r="I19" s="720" t="s">
        <v>384</v>
      </c>
      <c r="J19" s="721"/>
      <c r="K19" s="113">
        <f>+IF(K16&gt;I16*25%,I16*25%,K16)</f>
        <v>0</v>
      </c>
      <c r="L19" s="39">
        <f>+IF(D19&gt;(+D16+D17)*0.15,(+D16+D17)*0.15,+D19)</f>
        <v>0</v>
      </c>
      <c r="M19" s="3"/>
      <c r="N19" s="3"/>
      <c r="O19" s="3"/>
    </row>
    <row r="20" spans="1:17" ht="12.6" customHeight="1" x14ac:dyDescent="0.25">
      <c r="A20" s="677" t="s">
        <v>120</v>
      </c>
      <c r="B20" s="678"/>
      <c r="C20" s="155">
        <f>+SUM(C16:C19)</f>
        <v>0</v>
      </c>
      <c r="D20" s="155">
        <f>+SUM(D16:D19)</f>
        <v>0</v>
      </c>
      <c r="E20" s="155">
        <f>+SUM(E16:E19)</f>
        <v>0</v>
      </c>
      <c r="F20" s="155">
        <f>+SUM(F16:F19)</f>
        <v>0</v>
      </c>
      <c r="G20" s="47">
        <f>-'Costo C. di Produzione'!$E$77</f>
        <v>0</v>
      </c>
      <c r="H20" s="287"/>
      <c r="I20" s="720" t="s">
        <v>385</v>
      </c>
      <c r="J20" s="721"/>
      <c r="K20" s="113">
        <f>+SUM(K18:K19)*7%</f>
        <v>0</v>
      </c>
      <c r="L20" s="3" t="s">
        <v>229</v>
      </c>
      <c r="M20" s="3"/>
      <c r="N20" s="3"/>
      <c r="O20" s="3"/>
    </row>
    <row r="21" spans="1:17" ht="13.8" thickBot="1" x14ac:dyDescent="0.3">
      <c r="A21" s="305"/>
      <c r="B21" s="233" t="s">
        <v>103</v>
      </c>
      <c r="C21" s="173">
        <f>-C20+'Costo C. di Produzione'!$E$71</f>
        <v>0</v>
      </c>
      <c r="D21" s="40"/>
      <c r="E21" s="40"/>
      <c r="F21" s="40"/>
      <c r="G21" s="40">
        <f>+G20-SUM(G16:G19)</f>
        <v>0</v>
      </c>
      <c r="H21" s="287"/>
      <c r="I21" s="729" t="s">
        <v>102</v>
      </c>
      <c r="J21" s="730"/>
      <c r="K21" s="294">
        <f>+K18+K19+K20</f>
        <v>0</v>
      </c>
      <c r="L21" s="487">
        <f>+IF(F20&gt;0,G20/F20,0)</f>
        <v>0</v>
      </c>
      <c r="M21" s="3"/>
      <c r="N21" s="3"/>
      <c r="O21" s="3"/>
    </row>
    <row r="22" spans="1:17" ht="5.0999999999999996" customHeight="1" x14ac:dyDescent="0.25">
      <c r="A22" s="12"/>
      <c r="B22" s="3"/>
      <c r="C22" s="112"/>
      <c r="D22" s="39"/>
      <c r="E22" s="39"/>
      <c r="F22" s="39"/>
      <c r="G22" s="39"/>
      <c r="H22" s="3"/>
      <c r="I22" s="3"/>
      <c r="J22" s="3"/>
      <c r="K22" s="13"/>
      <c r="L22" s="157"/>
    </row>
    <row r="23" spans="1:17" x14ac:dyDescent="0.25">
      <c r="A23" s="158" t="s">
        <v>181</v>
      </c>
      <c r="B23" s="3"/>
      <c r="C23" s="3"/>
      <c r="D23" s="39"/>
      <c r="E23" s="39"/>
      <c r="F23" s="39"/>
      <c r="G23" s="39"/>
      <c r="H23" s="3"/>
      <c r="I23" s="3"/>
      <c r="J23" s="3"/>
      <c r="K23" s="13"/>
    </row>
    <row r="24" spans="1:17" ht="30" customHeight="1" x14ac:dyDescent="0.25">
      <c r="A24" s="12"/>
      <c r="B24" s="714" t="s">
        <v>366</v>
      </c>
      <c r="C24" s="715"/>
      <c r="D24" s="715"/>
      <c r="E24" s="715"/>
      <c r="F24" s="715"/>
      <c r="G24" s="715"/>
      <c r="H24" s="715"/>
      <c r="I24" s="715"/>
      <c r="J24" s="715"/>
      <c r="K24" s="716"/>
    </row>
    <row r="25" spans="1:17" ht="5.0999999999999996" customHeight="1" thickBot="1" x14ac:dyDescent="0.3">
      <c r="A25" s="22"/>
      <c r="B25" s="23"/>
      <c r="C25" s="23"/>
      <c r="D25" s="48"/>
      <c r="E25" s="48"/>
      <c r="F25" s="48"/>
      <c r="G25" s="48"/>
      <c r="H25" s="23"/>
      <c r="I25" s="23"/>
      <c r="J25" s="23"/>
      <c r="K25" s="24"/>
    </row>
    <row r="26" spans="1:17" ht="5.0999999999999996" customHeight="1" thickBot="1" x14ac:dyDescent="0.3">
      <c r="A26" s="12"/>
      <c r="B26" s="3"/>
      <c r="C26" s="3"/>
      <c r="D26" s="3"/>
      <c r="E26" s="3"/>
      <c r="F26" s="3"/>
      <c r="G26" s="3"/>
      <c r="H26" s="3"/>
      <c r="I26" s="3"/>
      <c r="J26" s="3"/>
      <c r="K26" s="13"/>
    </row>
    <row r="27" spans="1:17" ht="15" customHeight="1" x14ac:dyDescent="0.25">
      <c r="A27" s="708" t="s">
        <v>369</v>
      </c>
      <c r="B27" s="709"/>
      <c r="C27" s="722" t="str">
        <f>+Coproduttori!$B$7</f>
        <v>... (ragione sociale Proponente 2)</v>
      </c>
      <c r="D27" s="722"/>
      <c r="E27" s="722"/>
      <c r="F27" s="722"/>
      <c r="G27" s="722"/>
      <c r="H27" s="722"/>
      <c r="I27" s="722"/>
      <c r="J27" s="722"/>
      <c r="K27" s="723"/>
      <c r="L27" s="663" t="s">
        <v>408</v>
      </c>
      <c r="M27" s="663"/>
      <c r="N27" s="663"/>
      <c r="O27" s="664"/>
      <c r="P27" s="732" t="s">
        <v>411</v>
      </c>
      <c r="Q27" s="733"/>
    </row>
    <row r="28" spans="1:17" ht="30" customHeight="1" x14ac:dyDescent="0.25">
      <c r="A28" s="299"/>
      <c r="B28" s="285"/>
      <c r="C28" s="143" t="s">
        <v>118</v>
      </c>
      <c r="D28" s="142" t="s">
        <v>119</v>
      </c>
      <c r="E28" s="142" t="s">
        <v>212</v>
      </c>
      <c r="F28" s="142" t="s">
        <v>213</v>
      </c>
      <c r="G28" s="142" t="s">
        <v>217</v>
      </c>
      <c r="H28" s="142" t="s">
        <v>218</v>
      </c>
      <c r="I28" s="143" t="s">
        <v>219</v>
      </c>
      <c r="J28" s="143" t="s">
        <v>220</v>
      </c>
      <c r="K28" s="300" t="s">
        <v>242</v>
      </c>
      <c r="L28" s="663" t="s">
        <v>409</v>
      </c>
      <c r="M28" s="664"/>
      <c r="N28" s="731" t="s">
        <v>410</v>
      </c>
      <c r="O28" s="664"/>
      <c r="P28" s="362" t="s">
        <v>409</v>
      </c>
      <c r="Q28" s="357" t="s">
        <v>410</v>
      </c>
    </row>
    <row r="29" spans="1:17" s="281" customFormat="1" ht="59.4" customHeight="1" x14ac:dyDescent="0.2">
      <c r="A29" s="301"/>
      <c r="B29" s="284"/>
      <c r="C29" s="292" t="s">
        <v>210</v>
      </c>
      <c r="D29" s="291" t="s">
        <v>211</v>
      </c>
      <c r="E29" s="291" t="s">
        <v>378</v>
      </c>
      <c r="F29" s="291" t="s">
        <v>221</v>
      </c>
      <c r="G29" s="291" t="s">
        <v>368</v>
      </c>
      <c r="H29" s="291" t="s">
        <v>379</v>
      </c>
      <c r="I29" s="291" t="s">
        <v>117</v>
      </c>
      <c r="J29" s="291" t="s">
        <v>380</v>
      </c>
      <c r="K29" s="302" t="s">
        <v>381</v>
      </c>
      <c r="L29" s="356" t="s">
        <v>154</v>
      </c>
      <c r="M29" s="357" t="s">
        <v>412</v>
      </c>
      <c r="N29" s="358" t="s">
        <v>154</v>
      </c>
      <c r="O29" s="357" t="s">
        <v>412</v>
      </c>
      <c r="P29" s="363" t="s">
        <v>412</v>
      </c>
      <c r="Q29" s="357" t="s">
        <v>412</v>
      </c>
    </row>
    <row r="30" spans="1:17" x14ac:dyDescent="0.25">
      <c r="A30" s="303">
        <v>1</v>
      </c>
      <c r="B30" s="295" t="s">
        <v>371</v>
      </c>
      <c r="C30" s="112">
        <f>+'Costo C. di Produzione'!$F$7-'Costo C. di Produzione'!$F$92-'Costo C. di Produzione'!$F$93</f>
        <v>0</v>
      </c>
      <c r="D30" s="75">
        <v>0</v>
      </c>
      <c r="E30" s="75">
        <v>0</v>
      </c>
      <c r="F30" s="112">
        <f>+C30-E30</f>
        <v>0</v>
      </c>
      <c r="G30" s="112">
        <f>+F30*L43</f>
        <v>0</v>
      </c>
      <c r="H30" s="39">
        <f>+F30-G30</f>
        <v>0</v>
      </c>
      <c r="I30" s="75">
        <v>0</v>
      </c>
      <c r="J30" s="112">
        <f t="shared" ref="J30:J37" si="10">+IF(I30&gt;H30,H30,I30)</f>
        <v>0</v>
      </c>
      <c r="K30" s="113">
        <f t="shared" ref="K30:K37" si="11">+H30-J30</f>
        <v>0</v>
      </c>
      <c r="L30" s="544">
        <v>0</v>
      </c>
      <c r="M30" s="359">
        <f>+I30*J30</f>
        <v>0</v>
      </c>
      <c r="N30" s="546">
        <v>0</v>
      </c>
      <c r="O30" s="359">
        <f>+L30*K30</f>
        <v>0</v>
      </c>
      <c r="P30" s="364">
        <f>+J30-M30</f>
        <v>0</v>
      </c>
      <c r="Q30" s="359">
        <f>+K30-O30</f>
        <v>0</v>
      </c>
    </row>
    <row r="31" spans="1:17" x14ac:dyDescent="0.25">
      <c r="A31" s="303">
        <v>2</v>
      </c>
      <c r="B31" s="295" t="s">
        <v>256</v>
      </c>
      <c r="C31" s="112">
        <f>+'Costo C. di Produzione'!$F$13-'Costo C. di Produzione'!$F$94</f>
        <v>0</v>
      </c>
      <c r="D31" s="75">
        <v>0</v>
      </c>
      <c r="E31" s="75">
        <v>0</v>
      </c>
      <c r="F31" s="112">
        <f t="shared" ref="F31:F37" si="12">+C31-E31</f>
        <v>0</v>
      </c>
      <c r="G31" s="112">
        <f>+F31*L43</f>
        <v>0</v>
      </c>
      <c r="H31" s="39">
        <f t="shared" ref="H31:H37" si="13">+F31-G31</f>
        <v>0</v>
      </c>
      <c r="I31" s="75">
        <v>0</v>
      </c>
      <c r="J31" s="112">
        <f t="shared" si="10"/>
        <v>0</v>
      </c>
      <c r="K31" s="113">
        <f t="shared" si="11"/>
        <v>0</v>
      </c>
      <c r="L31" s="544">
        <v>0</v>
      </c>
      <c r="M31" s="359">
        <f t="shared" ref="M31:M37" si="14">+I31*J31</f>
        <v>0</v>
      </c>
      <c r="N31" s="546">
        <v>0</v>
      </c>
      <c r="O31" s="359">
        <f t="shared" ref="O31:O37" si="15">+L31*K31</f>
        <v>0</v>
      </c>
      <c r="P31" s="364">
        <f t="shared" ref="P31:P37" si="16">+J31-M31</f>
        <v>0</v>
      </c>
      <c r="Q31" s="359">
        <f t="shared" ref="Q31:Q37" si="17">+K31-O31</f>
        <v>0</v>
      </c>
    </row>
    <row r="32" spans="1:17" x14ac:dyDescent="0.25">
      <c r="A32" s="70">
        <v>3</v>
      </c>
      <c r="B32" s="295" t="s">
        <v>372</v>
      </c>
      <c r="C32" s="112">
        <f>+'Costo C. di Produzione'!$F$16-'Costo C. di Produzione'!$F$95</f>
        <v>0</v>
      </c>
      <c r="D32" s="75">
        <v>0</v>
      </c>
      <c r="E32" s="75">
        <v>0</v>
      </c>
      <c r="F32" s="112">
        <f t="shared" si="12"/>
        <v>0</v>
      </c>
      <c r="G32" s="112">
        <f>+F32*L43</f>
        <v>0</v>
      </c>
      <c r="H32" s="39">
        <f t="shared" si="13"/>
        <v>0</v>
      </c>
      <c r="I32" s="75">
        <v>0</v>
      </c>
      <c r="J32" s="112">
        <f t="shared" si="10"/>
        <v>0</v>
      </c>
      <c r="K32" s="113">
        <f t="shared" si="11"/>
        <v>0</v>
      </c>
      <c r="L32" s="544">
        <v>0</v>
      </c>
      <c r="M32" s="359">
        <f t="shared" si="14"/>
        <v>0</v>
      </c>
      <c r="N32" s="546">
        <v>0</v>
      </c>
      <c r="O32" s="359">
        <f t="shared" si="15"/>
        <v>0</v>
      </c>
      <c r="P32" s="364">
        <f t="shared" si="16"/>
        <v>0</v>
      </c>
      <c r="Q32" s="359">
        <f t="shared" si="17"/>
        <v>0</v>
      </c>
    </row>
    <row r="33" spans="1:17" x14ac:dyDescent="0.25">
      <c r="A33" s="303">
        <v>4</v>
      </c>
      <c r="B33" s="295" t="s">
        <v>373</v>
      </c>
      <c r="C33" s="112">
        <f>+'Costo C. di Produzione'!$F$21</f>
        <v>0</v>
      </c>
      <c r="D33" s="75">
        <v>0</v>
      </c>
      <c r="E33" s="75">
        <v>0</v>
      </c>
      <c r="F33" s="112">
        <f t="shared" si="12"/>
        <v>0</v>
      </c>
      <c r="G33" s="112">
        <f>+F33*L43</f>
        <v>0</v>
      </c>
      <c r="H33" s="39">
        <f t="shared" si="13"/>
        <v>0</v>
      </c>
      <c r="I33" s="75">
        <v>0</v>
      </c>
      <c r="J33" s="112">
        <f t="shared" si="10"/>
        <v>0</v>
      </c>
      <c r="K33" s="113">
        <f t="shared" si="11"/>
        <v>0</v>
      </c>
      <c r="L33" s="544">
        <v>0</v>
      </c>
      <c r="M33" s="359">
        <f t="shared" si="14"/>
        <v>0</v>
      </c>
      <c r="N33" s="546">
        <v>0</v>
      </c>
      <c r="O33" s="359">
        <f t="shared" si="15"/>
        <v>0</v>
      </c>
      <c r="P33" s="364">
        <f t="shared" si="16"/>
        <v>0</v>
      </c>
      <c r="Q33" s="359">
        <f t="shared" si="17"/>
        <v>0</v>
      </c>
    </row>
    <row r="34" spans="1:17" x14ac:dyDescent="0.25">
      <c r="A34" s="303">
        <v>5</v>
      </c>
      <c r="B34" s="295" t="s">
        <v>374</v>
      </c>
      <c r="C34" s="112">
        <f>+'Costo C. di Produzione'!$F$37</f>
        <v>0</v>
      </c>
      <c r="D34" s="75">
        <v>0</v>
      </c>
      <c r="E34" s="75">
        <v>0</v>
      </c>
      <c r="F34" s="112">
        <f t="shared" si="12"/>
        <v>0</v>
      </c>
      <c r="G34" s="112">
        <f>+F34*L43</f>
        <v>0</v>
      </c>
      <c r="H34" s="39">
        <f t="shared" si="13"/>
        <v>0</v>
      </c>
      <c r="I34" s="75">
        <v>0</v>
      </c>
      <c r="J34" s="112">
        <f t="shared" si="10"/>
        <v>0</v>
      </c>
      <c r="K34" s="113">
        <f t="shared" si="11"/>
        <v>0</v>
      </c>
      <c r="L34" s="544">
        <v>0</v>
      </c>
      <c r="M34" s="359">
        <f t="shared" si="14"/>
        <v>0</v>
      </c>
      <c r="N34" s="546">
        <v>0</v>
      </c>
      <c r="O34" s="359">
        <f t="shared" si="15"/>
        <v>0</v>
      </c>
      <c r="P34" s="364">
        <f t="shared" si="16"/>
        <v>0</v>
      </c>
      <c r="Q34" s="359">
        <f t="shared" si="17"/>
        <v>0</v>
      </c>
    </row>
    <row r="35" spans="1:17" x14ac:dyDescent="0.25">
      <c r="A35" s="70">
        <v>6</v>
      </c>
      <c r="B35" s="295" t="s">
        <v>375</v>
      </c>
      <c r="C35" s="112">
        <f>+'Costo C. di Produzione'!$F$46</f>
        <v>0</v>
      </c>
      <c r="D35" s="75">
        <v>0</v>
      </c>
      <c r="E35" s="75">
        <v>0</v>
      </c>
      <c r="F35" s="112">
        <f t="shared" si="12"/>
        <v>0</v>
      </c>
      <c r="G35" s="112">
        <f>+F35*L43</f>
        <v>0</v>
      </c>
      <c r="H35" s="39">
        <f t="shared" si="13"/>
        <v>0</v>
      </c>
      <c r="I35" s="75">
        <v>0</v>
      </c>
      <c r="J35" s="112">
        <f t="shared" si="10"/>
        <v>0</v>
      </c>
      <c r="K35" s="113">
        <f t="shared" si="11"/>
        <v>0</v>
      </c>
      <c r="L35" s="544">
        <v>0</v>
      </c>
      <c r="M35" s="359">
        <f t="shared" si="14"/>
        <v>0</v>
      </c>
      <c r="N35" s="546">
        <v>0</v>
      </c>
      <c r="O35" s="359">
        <f t="shared" si="15"/>
        <v>0</v>
      </c>
      <c r="P35" s="364">
        <f t="shared" si="16"/>
        <v>0</v>
      </c>
      <c r="Q35" s="359">
        <f t="shared" si="17"/>
        <v>0</v>
      </c>
    </row>
    <row r="36" spans="1:17" x14ac:dyDescent="0.25">
      <c r="A36" s="70">
        <v>7</v>
      </c>
      <c r="B36" s="295" t="s">
        <v>376</v>
      </c>
      <c r="C36" s="112">
        <f>+'Costo C. di Produzione'!$F$56-'Costo C. di Produzione'!$F$87-'Costo C. di Produzione'!$F$88-'Costo C. di Produzione'!$F$89-'Costo C. di Produzione'!$F$90-'Costo C. di Produzione'!$F$96</f>
        <v>0</v>
      </c>
      <c r="D36" s="75">
        <v>0</v>
      </c>
      <c r="E36" s="75">
        <f>-L41+'Costo C. di Produzione'!$F$59</f>
        <v>0</v>
      </c>
      <c r="F36" s="112">
        <f t="shared" si="12"/>
        <v>0</v>
      </c>
      <c r="G36" s="112">
        <f>+F36*L43</f>
        <v>0</v>
      </c>
      <c r="H36" s="39">
        <f t="shared" si="13"/>
        <v>0</v>
      </c>
      <c r="I36" s="75">
        <v>0</v>
      </c>
      <c r="J36" s="112">
        <f t="shared" si="10"/>
        <v>0</v>
      </c>
      <c r="K36" s="113">
        <f t="shared" si="11"/>
        <v>0</v>
      </c>
      <c r="L36" s="544">
        <v>0</v>
      </c>
      <c r="M36" s="359">
        <f t="shared" si="14"/>
        <v>0</v>
      </c>
      <c r="N36" s="546">
        <v>0</v>
      </c>
      <c r="O36" s="359">
        <f t="shared" si="15"/>
        <v>0</v>
      </c>
      <c r="P36" s="364">
        <f t="shared" si="16"/>
        <v>0</v>
      </c>
      <c r="Q36" s="359">
        <f t="shared" si="17"/>
        <v>0</v>
      </c>
    </row>
    <row r="37" spans="1:17" ht="15" customHeight="1" x14ac:dyDescent="0.25">
      <c r="A37" s="70">
        <v>8</v>
      </c>
      <c r="B37" s="295" t="s">
        <v>377</v>
      </c>
      <c r="C37" s="112">
        <f>+'Costo C. di Produzione'!$F$56-'Costo C. di Produzione'!$F$87-'Costo C. di Produzione'!$F$88-'Costo C. di Produzione'!$F$89-'Costo C. di Produzione'!$F$90-'Costo C. di Produzione'!$F$96</f>
        <v>0</v>
      </c>
      <c r="D37" s="75">
        <v>0</v>
      </c>
      <c r="E37" s="75">
        <v>0</v>
      </c>
      <c r="F37" s="112">
        <f t="shared" si="12"/>
        <v>0</v>
      </c>
      <c r="G37" s="112">
        <f>+F37*L43</f>
        <v>0</v>
      </c>
      <c r="H37" s="39">
        <f t="shared" si="13"/>
        <v>0</v>
      </c>
      <c r="I37" s="75">
        <v>0</v>
      </c>
      <c r="J37" s="112">
        <f t="shared" si="10"/>
        <v>0</v>
      </c>
      <c r="K37" s="113">
        <f t="shared" si="11"/>
        <v>0</v>
      </c>
      <c r="L37" s="545">
        <v>0</v>
      </c>
      <c r="M37" s="361">
        <f t="shared" si="14"/>
        <v>0</v>
      </c>
      <c r="N37" s="547">
        <v>0</v>
      </c>
      <c r="O37" s="361">
        <f t="shared" si="15"/>
        <v>0</v>
      </c>
      <c r="P37" s="365">
        <f t="shared" si="16"/>
        <v>0</v>
      </c>
      <c r="Q37" s="361">
        <f t="shared" si="17"/>
        <v>0</v>
      </c>
    </row>
    <row r="38" spans="1:17" ht="13.8" thickBot="1" x14ac:dyDescent="0.3">
      <c r="A38" s="677" t="s">
        <v>215</v>
      </c>
      <c r="B38" s="713"/>
      <c r="C38" s="147">
        <f>+SUM(C30:C37)</f>
        <v>0</v>
      </c>
      <c r="D38" s="147">
        <f>+SUM(D30:D37)</f>
        <v>0</v>
      </c>
      <c r="E38" s="147">
        <f>+SUM(E30:E37)</f>
        <v>0</v>
      </c>
      <c r="F38" s="147">
        <f>+SUM(F30:F37)</f>
        <v>0</v>
      </c>
      <c r="G38" s="147">
        <f>+SUM(G30:G37)</f>
        <v>0</v>
      </c>
      <c r="H38" s="44">
        <f t="shared" ref="H38" si="18">+SUM(H30:H37)</f>
        <v>0</v>
      </c>
      <c r="I38" s="44">
        <f>+SUM(I30:I37)</f>
        <v>0</v>
      </c>
      <c r="J38" s="44">
        <f>+SUM(J30:J37)</f>
        <v>0</v>
      </c>
      <c r="K38" s="137">
        <f>+SUM(K30:K37)</f>
        <v>0</v>
      </c>
    </row>
    <row r="39" spans="1:17" x14ac:dyDescent="0.25">
      <c r="A39" s="104"/>
      <c r="B39" s="144" t="s">
        <v>115</v>
      </c>
      <c r="C39" s="145">
        <f>+'Costo C. di Produzione'!$F$100</f>
        <v>0</v>
      </c>
      <c r="D39" s="148">
        <v>0</v>
      </c>
      <c r="E39" s="148">
        <v>0</v>
      </c>
      <c r="F39" s="145">
        <f t="shared" ref="F39" si="19">+C39-E39</f>
        <v>0</v>
      </c>
      <c r="G39" s="89">
        <f>+F39*L43</f>
        <v>0</v>
      </c>
      <c r="H39" s="288"/>
      <c r="I39" s="717" t="s">
        <v>382</v>
      </c>
      <c r="J39" s="718"/>
      <c r="K39" s="719"/>
    </row>
    <row r="40" spans="1:17" x14ac:dyDescent="0.25">
      <c r="A40" s="12"/>
      <c r="B40" s="71" t="s">
        <v>182</v>
      </c>
      <c r="C40" s="295"/>
      <c r="D40" s="39"/>
      <c r="E40" s="39"/>
      <c r="F40" s="39">
        <f>+E38+E39</f>
        <v>0</v>
      </c>
      <c r="G40" s="112">
        <f>+F40*L43</f>
        <v>0</v>
      </c>
      <c r="H40" s="38"/>
      <c r="I40" s="720" t="s">
        <v>383</v>
      </c>
      <c r="J40" s="721"/>
      <c r="K40" s="113">
        <f>+J38</f>
        <v>0</v>
      </c>
      <c r="L40" s="3" t="s">
        <v>214</v>
      </c>
      <c r="M40" s="3"/>
      <c r="N40" s="3"/>
    </row>
    <row r="41" spans="1:17" x14ac:dyDescent="0.25">
      <c r="A41" s="106"/>
      <c r="B41" s="151" t="s">
        <v>208</v>
      </c>
      <c r="C41" s="152"/>
      <c r="D41" s="153">
        <v>0</v>
      </c>
      <c r="E41" s="146"/>
      <c r="F41" s="146"/>
      <c r="G41" s="108"/>
      <c r="H41" s="289"/>
      <c r="I41" s="720" t="s">
        <v>384</v>
      </c>
      <c r="J41" s="721"/>
      <c r="K41" s="113">
        <f>+IF(K38&gt;I38*25%,I38*25%,K38)</f>
        <v>0</v>
      </c>
      <c r="L41" s="39">
        <f>+IF(D41&gt;(+D38+D39)*0.15,(+D38+D39)*0.15,+D41)</f>
        <v>0</v>
      </c>
      <c r="M41" s="3"/>
      <c r="N41" s="3"/>
    </row>
    <row r="42" spans="1:17" ht="12.6" customHeight="1" x14ac:dyDescent="0.25">
      <c r="A42" s="677" t="s">
        <v>120</v>
      </c>
      <c r="B42" s="678"/>
      <c r="C42" s="155">
        <f>+SUM(C38:C41)</f>
        <v>0</v>
      </c>
      <c r="D42" s="155">
        <f>+SUM(D38:D41)</f>
        <v>0</v>
      </c>
      <c r="E42" s="155">
        <f>+SUM(E38:E41)</f>
        <v>0</v>
      </c>
      <c r="F42" s="155">
        <f>+SUM(F38:F41)</f>
        <v>0</v>
      </c>
      <c r="G42" s="47">
        <f>-'Costo C. di Produzione'!$F$77</f>
        <v>0</v>
      </c>
      <c r="H42" s="233"/>
      <c r="I42" s="720" t="s">
        <v>385</v>
      </c>
      <c r="J42" s="721"/>
      <c r="K42" s="113">
        <f>+SUM(K40:K41)*7%</f>
        <v>0</v>
      </c>
      <c r="L42" s="3" t="s">
        <v>229</v>
      </c>
      <c r="M42" s="3"/>
      <c r="N42" s="3"/>
    </row>
    <row r="43" spans="1:17" ht="13.8" thickBot="1" x14ac:dyDescent="0.3">
      <c r="A43" s="305"/>
      <c r="B43" s="287" t="s">
        <v>103</v>
      </c>
      <c r="C43" s="173">
        <f>-C42+'Costo C. di Produzione'!$F$71</f>
        <v>0</v>
      </c>
      <c r="D43" s="40"/>
      <c r="E43" s="40"/>
      <c r="F43" s="40"/>
      <c r="G43" s="40">
        <f>+G42-SUM(G38:G41)</f>
        <v>0</v>
      </c>
      <c r="H43" s="233"/>
      <c r="I43" s="729" t="s">
        <v>102</v>
      </c>
      <c r="J43" s="730"/>
      <c r="K43" s="294">
        <f>+K40+K41+K42</f>
        <v>0</v>
      </c>
      <c r="L43" s="487">
        <f>+IF(F42&gt;0,G42/F42,0)</f>
        <v>0</v>
      </c>
      <c r="M43" s="3"/>
      <c r="N43" s="3"/>
    </row>
    <row r="44" spans="1:17" ht="5.0999999999999996" customHeight="1" thickBot="1" x14ac:dyDescent="0.3">
      <c r="A44" s="12"/>
      <c r="B44" s="3"/>
      <c r="C44" s="112"/>
      <c r="D44" s="39"/>
      <c r="E44" s="39"/>
      <c r="F44" s="39"/>
      <c r="G44" s="39"/>
      <c r="H44" s="3"/>
      <c r="I44" s="307"/>
      <c r="J44" s="307"/>
      <c r="K44" s="113"/>
      <c r="L44" s="157"/>
    </row>
    <row r="45" spans="1:17" x14ac:dyDescent="0.25">
      <c r="A45" s="158" t="s">
        <v>181</v>
      </c>
      <c r="B45" s="3"/>
      <c r="C45" s="3"/>
      <c r="D45" s="39"/>
      <c r="E45" s="39"/>
      <c r="F45" s="39"/>
      <c r="G45" s="39"/>
      <c r="H45" s="3"/>
      <c r="I45" s="20"/>
      <c r="J45" s="20"/>
      <c r="K45" s="21"/>
    </row>
    <row r="46" spans="1:17" ht="30" customHeight="1" x14ac:dyDescent="0.25">
      <c r="A46" s="12"/>
      <c r="B46" s="714" t="s">
        <v>366</v>
      </c>
      <c r="C46" s="715"/>
      <c r="D46" s="715"/>
      <c r="E46" s="715"/>
      <c r="F46" s="715"/>
      <c r="G46" s="715"/>
      <c r="H46" s="715"/>
      <c r="I46" s="715"/>
      <c r="J46" s="715"/>
      <c r="K46" s="716"/>
    </row>
    <row r="47" spans="1:17" ht="5.0999999999999996" customHeight="1" thickBot="1" x14ac:dyDescent="0.3">
      <c r="A47" s="22"/>
      <c r="B47" s="23"/>
      <c r="C47" s="23"/>
      <c r="D47" s="48"/>
      <c r="E47" s="48"/>
      <c r="F47" s="48"/>
      <c r="G47" s="48"/>
      <c r="H47" s="23"/>
      <c r="I47" s="23"/>
      <c r="J47" s="23"/>
      <c r="K47" s="24"/>
    </row>
    <row r="48" spans="1:17" ht="5.0999999999999996" customHeight="1" thickBot="1" x14ac:dyDescent="0.3">
      <c r="A48" s="12"/>
      <c r="B48" s="3"/>
      <c r="C48" s="3"/>
      <c r="D48" s="3"/>
      <c r="E48" s="3"/>
      <c r="F48" s="3"/>
      <c r="G48" s="3"/>
      <c r="H48" s="3"/>
      <c r="I48" s="3"/>
      <c r="J48" s="3"/>
      <c r="K48" s="13"/>
    </row>
    <row r="49" spans="1:17" ht="15" customHeight="1" x14ac:dyDescent="0.25">
      <c r="A49" s="628" t="s">
        <v>370</v>
      </c>
      <c r="B49" s="710"/>
      <c r="C49" s="711" t="str">
        <f>+Coproduttori!$B$8</f>
        <v>... (ragione sociale Proponente 3)</v>
      </c>
      <c r="D49" s="711"/>
      <c r="E49" s="711"/>
      <c r="F49" s="711"/>
      <c r="G49" s="711"/>
      <c r="H49" s="711"/>
      <c r="I49" s="711"/>
      <c r="J49" s="711"/>
      <c r="K49" s="712"/>
      <c r="L49" s="663" t="s">
        <v>408</v>
      </c>
      <c r="M49" s="663"/>
      <c r="N49" s="663"/>
      <c r="O49" s="664"/>
      <c r="P49" s="732" t="s">
        <v>411</v>
      </c>
      <c r="Q49" s="733"/>
    </row>
    <row r="50" spans="1:17" ht="29.25" customHeight="1" x14ac:dyDescent="0.25">
      <c r="A50" s="299"/>
      <c r="B50" s="141"/>
      <c r="C50" s="143" t="s">
        <v>118</v>
      </c>
      <c r="D50" s="142" t="s">
        <v>119</v>
      </c>
      <c r="E50" s="142" t="s">
        <v>212</v>
      </c>
      <c r="F50" s="142" t="s">
        <v>213</v>
      </c>
      <c r="G50" s="142" t="s">
        <v>217</v>
      </c>
      <c r="H50" s="142" t="s">
        <v>218</v>
      </c>
      <c r="I50" s="143" t="s">
        <v>219</v>
      </c>
      <c r="J50" s="143" t="s">
        <v>220</v>
      </c>
      <c r="K50" s="300" t="s">
        <v>242</v>
      </c>
      <c r="L50" s="663" t="s">
        <v>409</v>
      </c>
      <c r="M50" s="664"/>
      <c r="N50" s="731" t="s">
        <v>410</v>
      </c>
      <c r="O50" s="664"/>
      <c r="P50" s="362" t="s">
        <v>409</v>
      </c>
      <c r="Q50" s="357" t="s">
        <v>410</v>
      </c>
    </row>
    <row r="51" spans="1:17" s="281" customFormat="1" ht="63.75" customHeight="1" x14ac:dyDescent="0.2">
      <c r="A51" s="301"/>
      <c r="B51" s="280"/>
      <c r="C51" s="292" t="s">
        <v>210</v>
      </c>
      <c r="D51" s="291" t="s">
        <v>211</v>
      </c>
      <c r="E51" s="291" t="s">
        <v>378</v>
      </c>
      <c r="F51" s="291" t="s">
        <v>221</v>
      </c>
      <c r="G51" s="291" t="s">
        <v>368</v>
      </c>
      <c r="H51" s="291" t="s">
        <v>379</v>
      </c>
      <c r="I51" s="291" t="s">
        <v>117</v>
      </c>
      <c r="J51" s="291" t="s">
        <v>380</v>
      </c>
      <c r="K51" s="302" t="s">
        <v>381</v>
      </c>
      <c r="L51" s="356" t="s">
        <v>154</v>
      </c>
      <c r="M51" s="357" t="s">
        <v>412</v>
      </c>
      <c r="N51" s="358" t="s">
        <v>154</v>
      </c>
      <c r="O51" s="357" t="s">
        <v>412</v>
      </c>
      <c r="P51" s="363" t="s">
        <v>412</v>
      </c>
      <c r="Q51" s="357" t="s">
        <v>412</v>
      </c>
    </row>
    <row r="52" spans="1:17" x14ac:dyDescent="0.25">
      <c r="A52" s="303">
        <v>1</v>
      </c>
      <c r="B52" s="71" t="s">
        <v>371</v>
      </c>
      <c r="C52" s="112">
        <f>+'Costo C. di Produzione'!$G$7-'Costo C. di Produzione'!$G$92-'Costo C. di Produzione'!$G$93</f>
        <v>0</v>
      </c>
      <c r="D52" s="75">
        <v>0</v>
      </c>
      <c r="E52" s="75">
        <v>0</v>
      </c>
      <c r="F52" s="112">
        <f>+C52-E52</f>
        <v>0</v>
      </c>
      <c r="G52" s="112">
        <f>+F52*L65</f>
        <v>0</v>
      </c>
      <c r="H52" s="39">
        <f>+F52-G52</f>
        <v>0</v>
      </c>
      <c r="I52" s="75">
        <v>0</v>
      </c>
      <c r="J52" s="112">
        <f t="shared" ref="J52:J59" si="20">+IF(I52&gt;H52,H52,I52)</f>
        <v>0</v>
      </c>
      <c r="K52" s="113">
        <f t="shared" ref="K52:K59" si="21">+H52-J52</f>
        <v>0</v>
      </c>
      <c r="L52" s="544">
        <v>0</v>
      </c>
      <c r="M52" s="359">
        <f>+I52*J52</f>
        <v>0</v>
      </c>
      <c r="N52" s="546">
        <v>0</v>
      </c>
      <c r="O52" s="359">
        <f>+L52*K52</f>
        <v>0</v>
      </c>
      <c r="P52" s="364">
        <f>+J52-M52</f>
        <v>0</v>
      </c>
      <c r="Q52" s="359">
        <f>+K52-O52</f>
        <v>0</v>
      </c>
    </row>
    <row r="53" spans="1:17" x14ac:dyDescent="0.25">
      <c r="A53" s="303">
        <v>2</v>
      </c>
      <c r="B53" s="71" t="s">
        <v>256</v>
      </c>
      <c r="C53" s="112">
        <f>+'Costo C. di Produzione'!$G$13-'Costo C. di Produzione'!$G$94</f>
        <v>0</v>
      </c>
      <c r="D53" s="75">
        <v>0</v>
      </c>
      <c r="E53" s="75">
        <v>0</v>
      </c>
      <c r="F53" s="112">
        <f t="shared" ref="F53:F59" si="22">+C53-E53</f>
        <v>0</v>
      </c>
      <c r="G53" s="112">
        <f>+F53*L65</f>
        <v>0</v>
      </c>
      <c r="H53" s="39">
        <f t="shared" ref="H53:H59" si="23">+F53-G53</f>
        <v>0</v>
      </c>
      <c r="I53" s="75">
        <v>0</v>
      </c>
      <c r="J53" s="112">
        <f t="shared" si="20"/>
        <v>0</v>
      </c>
      <c r="K53" s="113">
        <f t="shared" si="21"/>
        <v>0</v>
      </c>
      <c r="L53" s="544">
        <v>0</v>
      </c>
      <c r="M53" s="359">
        <f t="shared" ref="M53:M59" si="24">+I53*J53</f>
        <v>0</v>
      </c>
      <c r="N53" s="546">
        <v>0</v>
      </c>
      <c r="O53" s="359">
        <f t="shared" ref="O53:O59" si="25">+L53*K53</f>
        <v>0</v>
      </c>
      <c r="P53" s="364">
        <f t="shared" ref="P53:P59" si="26">+J53-M53</f>
        <v>0</v>
      </c>
      <c r="Q53" s="359">
        <f t="shared" ref="Q53:Q59" si="27">+K53-O53</f>
        <v>0</v>
      </c>
    </row>
    <row r="54" spans="1:17" x14ac:dyDescent="0.25">
      <c r="A54" s="70">
        <v>3</v>
      </c>
      <c r="B54" s="71" t="s">
        <v>372</v>
      </c>
      <c r="C54" s="112">
        <f>+'Costo C. di Produzione'!$G$16-'Costo C. di Produzione'!$G$95</f>
        <v>0</v>
      </c>
      <c r="D54" s="75">
        <v>0</v>
      </c>
      <c r="E54" s="75">
        <v>0</v>
      </c>
      <c r="F54" s="112">
        <f t="shared" si="22"/>
        <v>0</v>
      </c>
      <c r="G54" s="112">
        <f>+F54*L65</f>
        <v>0</v>
      </c>
      <c r="H54" s="39">
        <f t="shared" si="23"/>
        <v>0</v>
      </c>
      <c r="I54" s="75">
        <v>0</v>
      </c>
      <c r="J54" s="112">
        <f t="shared" si="20"/>
        <v>0</v>
      </c>
      <c r="K54" s="113">
        <f t="shared" si="21"/>
        <v>0</v>
      </c>
      <c r="L54" s="544">
        <v>0</v>
      </c>
      <c r="M54" s="359">
        <f t="shared" si="24"/>
        <v>0</v>
      </c>
      <c r="N54" s="546">
        <v>0</v>
      </c>
      <c r="O54" s="359">
        <f t="shared" si="25"/>
        <v>0</v>
      </c>
      <c r="P54" s="364">
        <f t="shared" si="26"/>
        <v>0</v>
      </c>
      <c r="Q54" s="359">
        <f t="shared" si="27"/>
        <v>0</v>
      </c>
    </row>
    <row r="55" spans="1:17" x14ac:dyDescent="0.25">
      <c r="A55" s="303">
        <v>4</v>
      </c>
      <c r="B55" s="71" t="s">
        <v>373</v>
      </c>
      <c r="C55" s="112">
        <f>+'Costo C. di Produzione'!$G$21</f>
        <v>0</v>
      </c>
      <c r="D55" s="75">
        <v>0</v>
      </c>
      <c r="E55" s="75">
        <v>0</v>
      </c>
      <c r="F55" s="112">
        <f t="shared" si="22"/>
        <v>0</v>
      </c>
      <c r="G55" s="112">
        <f>+F55*L65</f>
        <v>0</v>
      </c>
      <c r="H55" s="39">
        <f t="shared" si="23"/>
        <v>0</v>
      </c>
      <c r="I55" s="75">
        <v>0</v>
      </c>
      <c r="J55" s="112">
        <f t="shared" si="20"/>
        <v>0</v>
      </c>
      <c r="K55" s="113">
        <f t="shared" si="21"/>
        <v>0</v>
      </c>
      <c r="L55" s="544">
        <v>0</v>
      </c>
      <c r="M55" s="359">
        <f t="shared" si="24"/>
        <v>0</v>
      </c>
      <c r="N55" s="546">
        <v>0</v>
      </c>
      <c r="O55" s="359">
        <f t="shared" si="25"/>
        <v>0</v>
      </c>
      <c r="P55" s="364">
        <f t="shared" si="26"/>
        <v>0</v>
      </c>
      <c r="Q55" s="359">
        <f t="shared" si="27"/>
        <v>0</v>
      </c>
    </row>
    <row r="56" spans="1:17" x14ac:dyDescent="0.25">
      <c r="A56" s="303">
        <v>5</v>
      </c>
      <c r="B56" s="71" t="s">
        <v>374</v>
      </c>
      <c r="C56" s="112">
        <f>+'Costo C. di Produzione'!$G$37</f>
        <v>0</v>
      </c>
      <c r="D56" s="75">
        <v>0</v>
      </c>
      <c r="E56" s="75">
        <v>0</v>
      </c>
      <c r="F56" s="112">
        <f t="shared" si="22"/>
        <v>0</v>
      </c>
      <c r="G56" s="112">
        <f>+F56*L65</f>
        <v>0</v>
      </c>
      <c r="H56" s="39">
        <f t="shared" si="23"/>
        <v>0</v>
      </c>
      <c r="I56" s="75">
        <v>0</v>
      </c>
      <c r="J56" s="112">
        <f t="shared" si="20"/>
        <v>0</v>
      </c>
      <c r="K56" s="113">
        <f t="shared" si="21"/>
        <v>0</v>
      </c>
      <c r="L56" s="544">
        <v>0</v>
      </c>
      <c r="M56" s="359">
        <f t="shared" si="24"/>
        <v>0</v>
      </c>
      <c r="N56" s="546">
        <v>0</v>
      </c>
      <c r="O56" s="359">
        <f t="shared" si="25"/>
        <v>0</v>
      </c>
      <c r="P56" s="364">
        <f t="shared" si="26"/>
        <v>0</v>
      </c>
      <c r="Q56" s="359">
        <f t="shared" si="27"/>
        <v>0</v>
      </c>
    </row>
    <row r="57" spans="1:17" x14ac:dyDescent="0.25">
      <c r="A57" s="70">
        <v>6</v>
      </c>
      <c r="B57" s="71" t="s">
        <v>375</v>
      </c>
      <c r="C57" s="112">
        <f>+'Costo C. di Produzione'!$G$46</f>
        <v>0</v>
      </c>
      <c r="D57" s="75">
        <v>0</v>
      </c>
      <c r="E57" s="75">
        <v>0</v>
      </c>
      <c r="F57" s="112">
        <f t="shared" si="22"/>
        <v>0</v>
      </c>
      <c r="G57" s="112">
        <f>+F57*L65</f>
        <v>0</v>
      </c>
      <c r="H57" s="39">
        <f t="shared" si="23"/>
        <v>0</v>
      </c>
      <c r="I57" s="75">
        <v>0</v>
      </c>
      <c r="J57" s="112">
        <f t="shared" si="20"/>
        <v>0</v>
      </c>
      <c r="K57" s="113">
        <f t="shared" si="21"/>
        <v>0</v>
      </c>
      <c r="L57" s="544">
        <v>0</v>
      </c>
      <c r="M57" s="359">
        <f t="shared" si="24"/>
        <v>0</v>
      </c>
      <c r="N57" s="546">
        <v>0</v>
      </c>
      <c r="O57" s="359">
        <f t="shared" si="25"/>
        <v>0</v>
      </c>
      <c r="P57" s="364">
        <f t="shared" si="26"/>
        <v>0</v>
      </c>
      <c r="Q57" s="359">
        <f t="shared" si="27"/>
        <v>0</v>
      </c>
    </row>
    <row r="58" spans="1:17" x14ac:dyDescent="0.25">
      <c r="A58" s="70">
        <v>7</v>
      </c>
      <c r="B58" s="71" t="s">
        <v>376</v>
      </c>
      <c r="C58" s="112">
        <f>+'Costo C. di Produzione'!$G$56-'Costo C. di Produzione'!$G$87-'Costo C. di Produzione'!$G$88-'Costo C. di Produzione'!$G$89-'Costo C. di Produzione'!$G$90-'Costo C. di Produzione'!$G$96</f>
        <v>0</v>
      </c>
      <c r="D58" s="75">
        <v>0</v>
      </c>
      <c r="E58" s="75">
        <f>-L63+'Costo C. di Produzione'!$G$59</f>
        <v>0</v>
      </c>
      <c r="F58" s="112">
        <f t="shared" si="22"/>
        <v>0</v>
      </c>
      <c r="G58" s="112">
        <f>+F58*L65</f>
        <v>0</v>
      </c>
      <c r="H58" s="39">
        <f t="shared" si="23"/>
        <v>0</v>
      </c>
      <c r="I58" s="75">
        <v>0</v>
      </c>
      <c r="J58" s="112">
        <f t="shared" si="20"/>
        <v>0</v>
      </c>
      <c r="K58" s="113">
        <f t="shared" si="21"/>
        <v>0</v>
      </c>
      <c r="L58" s="544">
        <v>0</v>
      </c>
      <c r="M58" s="359">
        <f t="shared" si="24"/>
        <v>0</v>
      </c>
      <c r="N58" s="546">
        <v>0</v>
      </c>
      <c r="O58" s="359">
        <f t="shared" si="25"/>
        <v>0</v>
      </c>
      <c r="P58" s="364">
        <f t="shared" si="26"/>
        <v>0</v>
      </c>
      <c r="Q58" s="359">
        <f t="shared" si="27"/>
        <v>0</v>
      </c>
    </row>
    <row r="59" spans="1:17" ht="15" customHeight="1" x14ac:dyDescent="0.25">
      <c r="A59" s="70">
        <v>8</v>
      </c>
      <c r="B59" s="71" t="s">
        <v>377</v>
      </c>
      <c r="C59" s="112">
        <f>+'Costo C. di Produzione'!$G$65-'Costo C. di Produzione'!$G$91-'Costo C. di Produzione'!$G$97-'Costo C. di Produzione'!$G$98-'Costo C. di Produzione'!$G$99</f>
        <v>0</v>
      </c>
      <c r="D59" s="75">
        <v>0</v>
      </c>
      <c r="E59" s="75">
        <v>0</v>
      </c>
      <c r="F59" s="112">
        <f t="shared" si="22"/>
        <v>0</v>
      </c>
      <c r="G59" s="112">
        <f>+F59*L65</f>
        <v>0</v>
      </c>
      <c r="H59" s="39">
        <f t="shared" si="23"/>
        <v>0</v>
      </c>
      <c r="I59" s="75">
        <v>0</v>
      </c>
      <c r="J59" s="112">
        <f t="shared" si="20"/>
        <v>0</v>
      </c>
      <c r="K59" s="113">
        <f t="shared" si="21"/>
        <v>0</v>
      </c>
      <c r="L59" s="545">
        <v>0</v>
      </c>
      <c r="M59" s="361">
        <f t="shared" si="24"/>
        <v>0</v>
      </c>
      <c r="N59" s="547">
        <v>0</v>
      </c>
      <c r="O59" s="361">
        <f t="shared" si="25"/>
        <v>0</v>
      </c>
      <c r="P59" s="365">
        <f t="shared" si="26"/>
        <v>0</v>
      </c>
      <c r="Q59" s="361">
        <f t="shared" si="27"/>
        <v>0</v>
      </c>
    </row>
    <row r="60" spans="1:17" ht="13.8" thickBot="1" x14ac:dyDescent="0.3">
      <c r="A60" s="677" t="s">
        <v>215</v>
      </c>
      <c r="B60" s="678"/>
      <c r="C60" s="147">
        <f>+SUM(C52:C59)</f>
        <v>0</v>
      </c>
      <c r="D60" s="147">
        <f>+SUM(D52:D59)</f>
        <v>0</v>
      </c>
      <c r="E60" s="147">
        <f>+SUM(E52:E59)</f>
        <v>0</v>
      </c>
      <c r="F60" s="147">
        <f>+SUM(F52:F59)</f>
        <v>0</v>
      </c>
      <c r="G60" s="147">
        <f>+SUM(G52:G59)</f>
        <v>0</v>
      </c>
      <c r="H60" s="43">
        <f t="shared" ref="H60" si="28">+SUM(H52:H59)</f>
        <v>0</v>
      </c>
      <c r="I60" s="44">
        <f>+SUM(I52:I59)</f>
        <v>0</v>
      </c>
      <c r="J60" s="44">
        <f>+SUM(J52:J59)</f>
        <v>0</v>
      </c>
      <c r="K60" s="137">
        <f>+SUM(K52:K59)</f>
        <v>0</v>
      </c>
    </row>
    <row r="61" spans="1:17" x14ac:dyDescent="0.25">
      <c r="A61" s="12"/>
      <c r="B61" s="71" t="s">
        <v>115</v>
      </c>
      <c r="C61" s="39">
        <f>+'Costo C. di Produzione'!$G$100</f>
        <v>0</v>
      </c>
      <c r="D61" s="296">
        <v>0</v>
      </c>
      <c r="E61" s="296">
        <v>0</v>
      </c>
      <c r="F61" s="39">
        <f t="shared" ref="F61" si="29">+C61-E61</f>
        <v>0</v>
      </c>
      <c r="G61" s="112">
        <f>+F61*L65</f>
        <v>0</v>
      </c>
      <c r="H61" s="39"/>
      <c r="I61" s="717" t="s">
        <v>382</v>
      </c>
      <c r="J61" s="718"/>
      <c r="K61" s="719"/>
    </row>
    <row r="62" spans="1:17" x14ac:dyDescent="0.25">
      <c r="A62" s="12"/>
      <c r="B62" s="71" t="s">
        <v>182</v>
      </c>
      <c r="C62" s="295"/>
      <c r="D62" s="39"/>
      <c r="E62" s="39"/>
      <c r="F62" s="39">
        <f>+E60+E61</f>
        <v>0</v>
      </c>
      <c r="G62" s="112">
        <f>+F62*L65</f>
        <v>0</v>
      </c>
      <c r="H62" s="39"/>
      <c r="I62" s="720" t="s">
        <v>383</v>
      </c>
      <c r="J62" s="721"/>
      <c r="K62" s="113">
        <f>+J60</f>
        <v>0</v>
      </c>
      <c r="L62" s="3" t="s">
        <v>214</v>
      </c>
      <c r="M62" s="3"/>
      <c r="N62" s="3"/>
    </row>
    <row r="63" spans="1:17" x14ac:dyDescent="0.25">
      <c r="A63" s="12"/>
      <c r="B63" s="290" t="s">
        <v>208</v>
      </c>
      <c r="C63" s="297"/>
      <c r="D63" s="296">
        <v>0</v>
      </c>
      <c r="E63" s="39"/>
      <c r="F63" s="39"/>
      <c r="G63" s="112"/>
      <c r="H63" s="39"/>
      <c r="I63" s="720" t="s">
        <v>384</v>
      </c>
      <c r="J63" s="721"/>
      <c r="K63" s="113">
        <f>+IF(K60&gt;I60*25%,I60*25%,K60)</f>
        <v>0</v>
      </c>
      <c r="L63" s="39">
        <f>+IF(D63&gt;(+D60+D61)*0.15,(+D60+D61)*0.15,+D63)</f>
        <v>0</v>
      </c>
      <c r="M63" s="3"/>
      <c r="N63" s="3"/>
    </row>
    <row r="64" spans="1:17" ht="12.6" customHeight="1" x14ac:dyDescent="0.25">
      <c r="A64" s="677" t="s">
        <v>120</v>
      </c>
      <c r="B64" s="678"/>
      <c r="C64" s="155">
        <f>+SUM(C60:C63)</f>
        <v>0</v>
      </c>
      <c r="D64" s="155">
        <f>+SUM(D60:D63)</f>
        <v>0</v>
      </c>
      <c r="E64" s="155">
        <f>+SUM(E60:E63)</f>
        <v>0</v>
      </c>
      <c r="F64" s="155">
        <f>+SUM(F60:F63)</f>
        <v>0</v>
      </c>
      <c r="G64" s="47">
        <f>-'Costo C. di Produzione'!$G$77</f>
        <v>0</v>
      </c>
      <c r="H64" s="287"/>
      <c r="I64" s="720" t="s">
        <v>385</v>
      </c>
      <c r="J64" s="721"/>
      <c r="K64" s="113">
        <f>+SUM(K62:K63)*7%</f>
        <v>0</v>
      </c>
      <c r="L64" s="3" t="s">
        <v>229</v>
      </c>
      <c r="M64" s="3"/>
      <c r="N64" s="3"/>
    </row>
    <row r="65" spans="1:17" ht="13.8" thickBot="1" x14ac:dyDescent="0.3">
      <c r="A65" s="106"/>
      <c r="B65" s="32" t="s">
        <v>103</v>
      </c>
      <c r="C65" s="108">
        <f>-C64+'Costo C. di Produzione'!$G$71</f>
        <v>0</v>
      </c>
      <c r="D65" s="146"/>
      <c r="E65" s="146"/>
      <c r="F65" s="146"/>
      <c r="G65" s="146">
        <f>+G64-SUM(G60:G63)</f>
        <v>0</v>
      </c>
      <c r="H65" s="31"/>
      <c r="I65" s="729" t="s">
        <v>102</v>
      </c>
      <c r="J65" s="730"/>
      <c r="K65" s="294">
        <f>+K62+K63+K64</f>
        <v>0</v>
      </c>
      <c r="L65" s="487">
        <f>+IF(F64&gt;0,G64/F64,0)</f>
        <v>0</v>
      </c>
      <c r="M65" s="3"/>
      <c r="N65" s="3"/>
    </row>
    <row r="66" spans="1:17" ht="5.0999999999999996" customHeight="1" x14ac:dyDescent="0.25">
      <c r="A66" s="12"/>
      <c r="B66" s="3"/>
      <c r="C66" s="112"/>
      <c r="D66" s="39"/>
      <c r="E66" s="39"/>
      <c r="F66" s="39"/>
      <c r="G66" s="39"/>
      <c r="H66" s="3"/>
      <c r="I66" s="307"/>
      <c r="J66" s="307"/>
      <c r="K66" s="113"/>
      <c r="L66" s="157"/>
    </row>
    <row r="67" spans="1:17" x14ac:dyDescent="0.25">
      <c r="A67" s="158" t="s">
        <v>181</v>
      </c>
      <c r="B67" s="3"/>
      <c r="C67" s="3"/>
      <c r="D67" s="39"/>
      <c r="E67" s="39"/>
      <c r="F67" s="39"/>
      <c r="G67" s="39"/>
      <c r="H67" s="3"/>
      <c r="I67" s="3"/>
      <c r="J67" s="3"/>
      <c r="K67" s="13"/>
    </row>
    <row r="68" spans="1:17" ht="30" customHeight="1" x14ac:dyDescent="0.25">
      <c r="A68" s="12"/>
      <c r="B68" s="714" t="s">
        <v>366</v>
      </c>
      <c r="C68" s="715"/>
      <c r="D68" s="715"/>
      <c r="E68" s="715"/>
      <c r="F68" s="715"/>
      <c r="G68" s="715"/>
      <c r="H68" s="715"/>
      <c r="I68" s="715"/>
      <c r="J68" s="715"/>
      <c r="K68" s="716"/>
    </row>
    <row r="69" spans="1:17" ht="5.0999999999999996" customHeight="1" thickBot="1" x14ac:dyDescent="0.3">
      <c r="A69" s="22"/>
      <c r="B69" s="23"/>
      <c r="C69" s="23"/>
      <c r="D69" s="48"/>
      <c r="E69" s="48"/>
      <c r="F69" s="48"/>
      <c r="G69" s="48"/>
      <c r="H69" s="23"/>
      <c r="I69" s="23"/>
      <c r="J69" s="23"/>
      <c r="K69" s="24"/>
    </row>
    <row r="70" spans="1:17" ht="5.0999999999999996" customHeight="1" thickBot="1" x14ac:dyDescent="0.3">
      <c r="A70" s="12"/>
      <c r="B70" s="3"/>
      <c r="C70" s="3"/>
      <c r="D70" s="39"/>
      <c r="E70" s="39"/>
      <c r="F70" s="39"/>
      <c r="G70" s="39"/>
      <c r="H70" s="3"/>
      <c r="I70" s="3"/>
      <c r="J70" s="3"/>
      <c r="K70" s="13"/>
    </row>
    <row r="71" spans="1:17" ht="15" customHeight="1" x14ac:dyDescent="0.25">
      <c r="A71" s="708" t="s">
        <v>386</v>
      </c>
      <c r="B71" s="709"/>
      <c r="C71" s="722" t="str">
        <f>+Coproduttori!B9</f>
        <v>... (ragione sociale Proponente 4)</v>
      </c>
      <c r="D71" s="722"/>
      <c r="E71" s="722"/>
      <c r="F71" s="722"/>
      <c r="G71" s="722"/>
      <c r="H71" s="722"/>
      <c r="I71" s="722"/>
      <c r="J71" s="722"/>
      <c r="K71" s="723"/>
      <c r="L71" s="663" t="s">
        <v>408</v>
      </c>
      <c r="M71" s="663"/>
      <c r="N71" s="663"/>
      <c r="O71" s="664"/>
      <c r="P71" s="732" t="s">
        <v>411</v>
      </c>
      <c r="Q71" s="733"/>
    </row>
    <row r="72" spans="1:17" ht="29.25" customHeight="1" x14ac:dyDescent="0.25">
      <c r="A72" s="299"/>
      <c r="B72" s="141"/>
      <c r="C72" s="143" t="s">
        <v>118</v>
      </c>
      <c r="D72" s="142" t="s">
        <v>119</v>
      </c>
      <c r="E72" s="142" t="s">
        <v>212</v>
      </c>
      <c r="F72" s="142" t="s">
        <v>213</v>
      </c>
      <c r="G72" s="142" t="s">
        <v>217</v>
      </c>
      <c r="H72" s="142" t="s">
        <v>218</v>
      </c>
      <c r="I72" s="143" t="s">
        <v>219</v>
      </c>
      <c r="J72" s="143" t="s">
        <v>220</v>
      </c>
      <c r="K72" s="300" t="s">
        <v>242</v>
      </c>
      <c r="L72" s="663" t="s">
        <v>409</v>
      </c>
      <c r="M72" s="664"/>
      <c r="N72" s="731" t="s">
        <v>410</v>
      </c>
      <c r="O72" s="664"/>
      <c r="P72" s="362" t="s">
        <v>409</v>
      </c>
      <c r="Q72" s="357" t="s">
        <v>410</v>
      </c>
    </row>
    <row r="73" spans="1:17" s="281" customFormat="1" ht="65.25" customHeight="1" x14ac:dyDescent="0.2">
      <c r="A73" s="301"/>
      <c r="B73" s="280"/>
      <c r="C73" s="292" t="s">
        <v>210</v>
      </c>
      <c r="D73" s="291" t="s">
        <v>211</v>
      </c>
      <c r="E73" s="291" t="s">
        <v>378</v>
      </c>
      <c r="F73" s="291" t="s">
        <v>221</v>
      </c>
      <c r="G73" s="291" t="s">
        <v>368</v>
      </c>
      <c r="H73" s="291" t="s">
        <v>379</v>
      </c>
      <c r="I73" s="291" t="s">
        <v>117</v>
      </c>
      <c r="J73" s="291" t="s">
        <v>380</v>
      </c>
      <c r="K73" s="302" t="s">
        <v>381</v>
      </c>
      <c r="L73" s="356" t="s">
        <v>154</v>
      </c>
      <c r="M73" s="357" t="s">
        <v>412</v>
      </c>
      <c r="N73" s="358" t="s">
        <v>154</v>
      </c>
      <c r="O73" s="357" t="s">
        <v>412</v>
      </c>
      <c r="P73" s="363" t="s">
        <v>412</v>
      </c>
      <c r="Q73" s="357" t="s">
        <v>412</v>
      </c>
    </row>
    <row r="74" spans="1:17" x14ac:dyDescent="0.25">
      <c r="A74" s="306">
        <v>1</v>
      </c>
      <c r="B74" s="144" t="s">
        <v>371</v>
      </c>
      <c r="C74" s="89">
        <f>+'Costo C. di Produzione'!$H$7-'Costo C. di Produzione'!$H$92-'Costo C. di Produzione'!$H$93</f>
        <v>0</v>
      </c>
      <c r="D74" s="75">
        <v>0</v>
      </c>
      <c r="E74" s="75">
        <v>0</v>
      </c>
      <c r="F74" s="89">
        <f>+C74-E74</f>
        <v>0</v>
      </c>
      <c r="G74" s="89">
        <f>+F74*L87</f>
        <v>0</v>
      </c>
      <c r="H74" s="145">
        <f>+F74-G74</f>
        <v>0</v>
      </c>
      <c r="I74" s="75">
        <v>0</v>
      </c>
      <c r="J74" s="89">
        <f t="shared" ref="J74:J81" si="30">+IF(I74&gt;H74,H74,I74)</f>
        <v>0</v>
      </c>
      <c r="K74" s="90">
        <f t="shared" ref="K74:K81" si="31">+H74-J74</f>
        <v>0</v>
      </c>
      <c r="L74" s="544">
        <v>0</v>
      </c>
      <c r="M74" s="359">
        <f>+I74*J74</f>
        <v>0</v>
      </c>
      <c r="N74" s="546">
        <v>0</v>
      </c>
      <c r="O74" s="359">
        <f>+L74*K74</f>
        <v>0</v>
      </c>
      <c r="P74" s="364">
        <f>+J74-M74</f>
        <v>0</v>
      </c>
      <c r="Q74" s="359">
        <f>+K74-O74</f>
        <v>0</v>
      </c>
    </row>
    <row r="75" spans="1:17" x14ac:dyDescent="0.25">
      <c r="A75" s="303">
        <v>2</v>
      </c>
      <c r="B75" s="71" t="s">
        <v>256</v>
      </c>
      <c r="C75" s="112">
        <f>+'Costo C. di Produzione'!$H$13-'Costo C. di Produzione'!$H$94</f>
        <v>0</v>
      </c>
      <c r="D75" s="75">
        <v>0</v>
      </c>
      <c r="E75" s="75">
        <v>0</v>
      </c>
      <c r="F75" s="112">
        <f t="shared" ref="F75:F81" si="32">+C75-E75</f>
        <v>0</v>
      </c>
      <c r="G75" s="112">
        <f>+F75*L87</f>
        <v>0</v>
      </c>
      <c r="H75" s="39">
        <f t="shared" ref="H75:H81" si="33">+F75-G75</f>
        <v>0</v>
      </c>
      <c r="I75" s="75">
        <v>0</v>
      </c>
      <c r="J75" s="112">
        <f t="shared" si="30"/>
        <v>0</v>
      </c>
      <c r="K75" s="113">
        <f t="shared" si="31"/>
        <v>0</v>
      </c>
      <c r="L75" s="544">
        <v>0</v>
      </c>
      <c r="M75" s="359">
        <f t="shared" ref="M75:M81" si="34">+I75*J75</f>
        <v>0</v>
      </c>
      <c r="N75" s="546">
        <v>0</v>
      </c>
      <c r="O75" s="359">
        <f t="shared" ref="O75:O81" si="35">+L75*K75</f>
        <v>0</v>
      </c>
      <c r="P75" s="364">
        <f t="shared" ref="P75:P81" si="36">+J75-M75</f>
        <v>0</v>
      </c>
      <c r="Q75" s="359">
        <f t="shared" ref="Q75:Q81" si="37">+K75-O75</f>
        <v>0</v>
      </c>
    </row>
    <row r="76" spans="1:17" x14ac:dyDescent="0.25">
      <c r="A76" s="70">
        <v>3</v>
      </c>
      <c r="B76" s="71" t="s">
        <v>372</v>
      </c>
      <c r="C76" s="112">
        <f>+'Costo C. di Produzione'!$H$16-'Costo C. di Produzione'!$H$95</f>
        <v>0</v>
      </c>
      <c r="D76" s="75">
        <v>0</v>
      </c>
      <c r="E76" s="75">
        <v>0</v>
      </c>
      <c r="F76" s="112">
        <f t="shared" si="32"/>
        <v>0</v>
      </c>
      <c r="G76" s="112">
        <f>+F76*L87</f>
        <v>0</v>
      </c>
      <c r="H76" s="39">
        <f t="shared" si="33"/>
        <v>0</v>
      </c>
      <c r="I76" s="75">
        <v>0</v>
      </c>
      <c r="J76" s="112">
        <f t="shared" si="30"/>
        <v>0</v>
      </c>
      <c r="K76" s="113">
        <f t="shared" si="31"/>
        <v>0</v>
      </c>
      <c r="L76" s="544">
        <v>0</v>
      </c>
      <c r="M76" s="359">
        <f t="shared" si="34"/>
        <v>0</v>
      </c>
      <c r="N76" s="546">
        <v>0</v>
      </c>
      <c r="O76" s="359">
        <f t="shared" si="35"/>
        <v>0</v>
      </c>
      <c r="P76" s="364">
        <f t="shared" si="36"/>
        <v>0</v>
      </c>
      <c r="Q76" s="359">
        <f t="shared" si="37"/>
        <v>0</v>
      </c>
    </row>
    <row r="77" spans="1:17" x14ac:dyDescent="0.25">
      <c r="A77" s="303">
        <v>4</v>
      </c>
      <c r="B77" s="71" t="s">
        <v>373</v>
      </c>
      <c r="C77" s="112">
        <f>+'Costo C. di Produzione'!$H$21</f>
        <v>0</v>
      </c>
      <c r="D77" s="75">
        <v>0</v>
      </c>
      <c r="E77" s="75">
        <v>0</v>
      </c>
      <c r="F77" s="112">
        <f t="shared" si="32"/>
        <v>0</v>
      </c>
      <c r="G77" s="112">
        <f>+F77*L87</f>
        <v>0</v>
      </c>
      <c r="H77" s="39">
        <f t="shared" si="33"/>
        <v>0</v>
      </c>
      <c r="I77" s="75">
        <v>0</v>
      </c>
      <c r="J77" s="112">
        <f t="shared" si="30"/>
        <v>0</v>
      </c>
      <c r="K77" s="113">
        <f t="shared" si="31"/>
        <v>0</v>
      </c>
      <c r="L77" s="544">
        <v>0</v>
      </c>
      <c r="M77" s="359">
        <f t="shared" si="34"/>
        <v>0</v>
      </c>
      <c r="N77" s="546">
        <v>0</v>
      </c>
      <c r="O77" s="359">
        <f t="shared" si="35"/>
        <v>0</v>
      </c>
      <c r="P77" s="364">
        <f t="shared" si="36"/>
        <v>0</v>
      </c>
      <c r="Q77" s="359">
        <f t="shared" si="37"/>
        <v>0</v>
      </c>
    </row>
    <row r="78" spans="1:17" x14ac:dyDescent="0.25">
      <c r="A78" s="303">
        <v>5</v>
      </c>
      <c r="B78" s="71" t="s">
        <v>374</v>
      </c>
      <c r="C78" s="112">
        <f>+'Costo C. di Produzione'!$H$37</f>
        <v>0</v>
      </c>
      <c r="D78" s="75">
        <v>0</v>
      </c>
      <c r="E78" s="75">
        <v>0</v>
      </c>
      <c r="F78" s="112">
        <f t="shared" si="32"/>
        <v>0</v>
      </c>
      <c r="G78" s="112">
        <f>+F78*L87</f>
        <v>0</v>
      </c>
      <c r="H78" s="39">
        <f t="shared" si="33"/>
        <v>0</v>
      </c>
      <c r="I78" s="75">
        <v>0</v>
      </c>
      <c r="J78" s="112">
        <f t="shared" si="30"/>
        <v>0</v>
      </c>
      <c r="K78" s="113">
        <f t="shared" si="31"/>
        <v>0</v>
      </c>
      <c r="L78" s="544">
        <v>0</v>
      </c>
      <c r="M78" s="359">
        <f t="shared" si="34"/>
        <v>0</v>
      </c>
      <c r="N78" s="546">
        <v>0</v>
      </c>
      <c r="O78" s="359">
        <f t="shared" si="35"/>
        <v>0</v>
      </c>
      <c r="P78" s="364">
        <f t="shared" si="36"/>
        <v>0</v>
      </c>
      <c r="Q78" s="359">
        <f t="shared" si="37"/>
        <v>0</v>
      </c>
    </row>
    <row r="79" spans="1:17" x14ac:dyDescent="0.25">
      <c r="A79" s="70">
        <v>6</v>
      </c>
      <c r="B79" s="71" t="s">
        <v>375</v>
      </c>
      <c r="C79" s="112">
        <f>+'Costo C. di Produzione'!$H$46</f>
        <v>0</v>
      </c>
      <c r="D79" s="75">
        <v>0</v>
      </c>
      <c r="E79" s="75">
        <v>0</v>
      </c>
      <c r="F79" s="112">
        <f t="shared" si="32"/>
        <v>0</v>
      </c>
      <c r="G79" s="112">
        <f>+F79*L87</f>
        <v>0</v>
      </c>
      <c r="H79" s="39">
        <f t="shared" si="33"/>
        <v>0</v>
      </c>
      <c r="I79" s="75">
        <v>0</v>
      </c>
      <c r="J79" s="112">
        <f t="shared" si="30"/>
        <v>0</v>
      </c>
      <c r="K79" s="113">
        <f t="shared" si="31"/>
        <v>0</v>
      </c>
      <c r="L79" s="544">
        <v>0</v>
      </c>
      <c r="M79" s="359">
        <f t="shared" si="34"/>
        <v>0</v>
      </c>
      <c r="N79" s="546">
        <v>0</v>
      </c>
      <c r="O79" s="359">
        <f t="shared" si="35"/>
        <v>0</v>
      </c>
      <c r="P79" s="364">
        <f t="shared" si="36"/>
        <v>0</v>
      </c>
      <c r="Q79" s="359">
        <f t="shared" si="37"/>
        <v>0</v>
      </c>
    </row>
    <row r="80" spans="1:17" x14ac:dyDescent="0.25">
      <c r="A80" s="70">
        <v>7</v>
      </c>
      <c r="B80" s="71" t="s">
        <v>376</v>
      </c>
      <c r="C80" s="112">
        <f>+'Costo C. di Produzione'!$H$56-'Costo C. di Produzione'!$H$87-'Costo C. di Produzione'!$H$88-'Costo C. di Produzione'!$H$89-'Costo C. di Produzione'!$H$90-'Costo C. di Produzione'!$H$96</f>
        <v>0</v>
      </c>
      <c r="D80" s="75">
        <v>0</v>
      </c>
      <c r="E80" s="75">
        <f>-L85+'Costo C. di Produzione'!$H$59</f>
        <v>0</v>
      </c>
      <c r="F80" s="112">
        <f t="shared" si="32"/>
        <v>0</v>
      </c>
      <c r="G80" s="112">
        <f>+F80*L87</f>
        <v>0</v>
      </c>
      <c r="H80" s="39">
        <f t="shared" si="33"/>
        <v>0</v>
      </c>
      <c r="I80" s="75">
        <v>0</v>
      </c>
      <c r="J80" s="112">
        <f t="shared" si="30"/>
        <v>0</v>
      </c>
      <c r="K80" s="113">
        <f t="shared" si="31"/>
        <v>0</v>
      </c>
      <c r="L80" s="544">
        <v>0</v>
      </c>
      <c r="M80" s="359">
        <f t="shared" si="34"/>
        <v>0</v>
      </c>
      <c r="N80" s="546">
        <v>0</v>
      </c>
      <c r="O80" s="359">
        <f t="shared" si="35"/>
        <v>0</v>
      </c>
      <c r="P80" s="364">
        <f t="shared" si="36"/>
        <v>0</v>
      </c>
      <c r="Q80" s="359">
        <f t="shared" si="37"/>
        <v>0</v>
      </c>
    </row>
    <row r="81" spans="1:17" ht="15" customHeight="1" x14ac:dyDescent="0.25">
      <c r="A81" s="78">
        <v>8</v>
      </c>
      <c r="B81" s="79" t="s">
        <v>377</v>
      </c>
      <c r="C81" s="108">
        <f>+'Costo C. di Produzione'!$H$65-'Costo C. di Produzione'!$H$91-'Costo C. di Produzione'!$H$97-'Costo C. di Produzione'!$H$98-'Costo C. di Produzione'!$H$99</f>
        <v>0</v>
      </c>
      <c r="D81" s="75">
        <v>0</v>
      </c>
      <c r="E81" s="83">
        <v>0</v>
      </c>
      <c r="F81" s="108">
        <f t="shared" si="32"/>
        <v>0</v>
      </c>
      <c r="G81" s="108">
        <f>+F81*L87</f>
        <v>0</v>
      </c>
      <c r="H81" s="146">
        <f t="shared" si="33"/>
        <v>0</v>
      </c>
      <c r="I81" s="75">
        <v>0</v>
      </c>
      <c r="J81" s="108">
        <f t="shared" si="30"/>
        <v>0</v>
      </c>
      <c r="K81" s="111">
        <f t="shared" si="31"/>
        <v>0</v>
      </c>
      <c r="L81" s="545">
        <v>0</v>
      </c>
      <c r="M81" s="361">
        <f t="shared" si="34"/>
        <v>0</v>
      </c>
      <c r="N81" s="547">
        <v>0</v>
      </c>
      <c r="O81" s="361">
        <f t="shared" si="35"/>
        <v>0</v>
      </c>
      <c r="P81" s="365">
        <f t="shared" si="36"/>
        <v>0</v>
      </c>
      <c r="Q81" s="361">
        <f t="shared" si="37"/>
        <v>0</v>
      </c>
    </row>
    <row r="82" spans="1:17" ht="13.8" thickBot="1" x14ac:dyDescent="0.3">
      <c r="A82" s="693" t="s">
        <v>215</v>
      </c>
      <c r="B82" s="694"/>
      <c r="C82" s="298">
        <f>+SUM(C74:C81)</f>
        <v>0</v>
      </c>
      <c r="D82" s="298">
        <f>+SUM(D74:D81)</f>
        <v>0</v>
      </c>
      <c r="E82" s="298">
        <f>+SUM(E74:E81)</f>
        <v>0</v>
      </c>
      <c r="F82" s="298">
        <f>+SUM(F74:F81)</f>
        <v>0</v>
      </c>
      <c r="G82" s="298">
        <f>+SUM(G74:G81)</f>
        <v>0</v>
      </c>
      <c r="H82" s="179">
        <f t="shared" ref="H82" si="38">+SUM(H74:H81)</f>
        <v>0</v>
      </c>
      <c r="I82" s="44">
        <f>+SUM(I74:I81)</f>
        <v>0</v>
      </c>
      <c r="J82" s="44">
        <f>+SUM(J74:J81)</f>
        <v>0</v>
      </c>
      <c r="K82" s="137">
        <f>+SUM(K74:K81)</f>
        <v>0</v>
      </c>
    </row>
    <row r="83" spans="1:17" ht="12.6" customHeight="1" x14ac:dyDescent="0.25">
      <c r="A83" s="104"/>
      <c r="B83" s="144" t="s">
        <v>115</v>
      </c>
      <c r="C83" s="145">
        <f>+'Costo C. di Produzione'!$H$100</f>
        <v>0</v>
      </c>
      <c r="D83" s="148">
        <v>0</v>
      </c>
      <c r="E83" s="148">
        <v>0</v>
      </c>
      <c r="F83" s="145">
        <f t="shared" ref="F83" si="39">+C83-E83</f>
        <v>0</v>
      </c>
      <c r="G83" s="89">
        <f>+F83*L87</f>
        <v>0</v>
      </c>
      <c r="H83" s="145"/>
      <c r="I83" s="717" t="s">
        <v>382</v>
      </c>
      <c r="J83" s="718"/>
      <c r="K83" s="719"/>
    </row>
    <row r="84" spans="1:17" x14ac:dyDescent="0.25">
      <c r="A84" s="12"/>
      <c r="B84" s="71" t="s">
        <v>182</v>
      </c>
      <c r="C84" s="295"/>
      <c r="D84" s="39"/>
      <c r="E84" s="39"/>
      <c r="F84" s="39">
        <f>+E82+E83</f>
        <v>0</v>
      </c>
      <c r="G84" s="112">
        <f>+F84*L87</f>
        <v>0</v>
      </c>
      <c r="H84" s="39"/>
      <c r="I84" s="720" t="s">
        <v>383</v>
      </c>
      <c r="J84" s="721"/>
      <c r="K84" s="113">
        <f>+J82</f>
        <v>0</v>
      </c>
      <c r="L84" s="3" t="s">
        <v>214</v>
      </c>
      <c r="M84" s="3"/>
      <c r="N84" s="3"/>
    </row>
    <row r="85" spans="1:17" x14ac:dyDescent="0.25">
      <c r="A85" s="12"/>
      <c r="B85" s="290" t="s">
        <v>208</v>
      </c>
      <c r="C85" s="297"/>
      <c r="D85" s="296">
        <v>0</v>
      </c>
      <c r="E85" s="39"/>
      <c r="F85" s="39"/>
      <c r="G85" s="112"/>
      <c r="H85" s="39"/>
      <c r="I85" s="720" t="s">
        <v>384</v>
      </c>
      <c r="J85" s="721"/>
      <c r="K85" s="113">
        <f>+IF(K82&gt;I82*25%,I82*25%,K82)</f>
        <v>0</v>
      </c>
      <c r="L85" s="39">
        <f>+IF(D85&gt;(+D82+D83)*0.15,(+D82+D83)*0.15,+D85)</f>
        <v>0</v>
      </c>
      <c r="M85" s="3"/>
      <c r="N85" s="3"/>
    </row>
    <row r="86" spans="1:17" ht="12.6" customHeight="1" x14ac:dyDescent="0.25">
      <c r="A86" s="677" t="s">
        <v>120</v>
      </c>
      <c r="B86" s="678"/>
      <c r="C86" s="155">
        <f>+SUM(C82:C85)</f>
        <v>0</v>
      </c>
      <c r="D86" s="155">
        <f>+SUM(D82:D85)</f>
        <v>0</v>
      </c>
      <c r="E86" s="155">
        <f>+SUM(E82:E85)</f>
        <v>0</v>
      </c>
      <c r="F86" s="155">
        <f t="shared" ref="F86" si="40">+SUM(F82:F85)</f>
        <v>0</v>
      </c>
      <c r="G86" s="47">
        <f>-'Costo C. di Produzione'!$H$77</f>
        <v>0</v>
      </c>
      <c r="H86" s="287"/>
      <c r="I86" s="720" t="s">
        <v>385</v>
      </c>
      <c r="J86" s="721"/>
      <c r="K86" s="113">
        <f>+SUM(K84:K85)*7%</f>
        <v>0</v>
      </c>
      <c r="L86" s="3" t="s">
        <v>229</v>
      </c>
      <c r="M86" s="3"/>
      <c r="N86" s="3"/>
    </row>
    <row r="87" spans="1:17" ht="13.8" thickBot="1" x14ac:dyDescent="0.3">
      <c r="A87" s="106"/>
      <c r="B87" s="32" t="s">
        <v>103</v>
      </c>
      <c r="C87" s="108">
        <f>-C86+'Costo C. di Produzione'!$H$71</f>
        <v>0</v>
      </c>
      <c r="D87" s="146"/>
      <c r="E87" s="146"/>
      <c r="F87" s="146"/>
      <c r="G87" s="146">
        <f>+G86-SUM(G82:G85)</f>
        <v>0</v>
      </c>
      <c r="H87" s="31"/>
      <c r="I87" s="729" t="s">
        <v>102</v>
      </c>
      <c r="J87" s="730"/>
      <c r="K87" s="294">
        <f>+K84+K85+K86</f>
        <v>0</v>
      </c>
      <c r="L87" s="487">
        <f>+IF(F86&gt;0,G86/F86,0)</f>
        <v>0</v>
      </c>
      <c r="M87" s="3"/>
      <c r="N87" s="3"/>
    </row>
    <row r="88" spans="1:17" ht="5.0999999999999996" customHeight="1" x14ac:dyDescent="0.25">
      <c r="A88" s="12"/>
      <c r="B88" s="3"/>
      <c r="C88" s="112"/>
      <c r="D88" s="39"/>
      <c r="E88" s="39"/>
      <c r="F88" s="39"/>
      <c r="G88" s="39"/>
      <c r="H88" s="3"/>
      <c r="I88" s="307"/>
      <c r="J88" s="307"/>
      <c r="K88" s="113"/>
      <c r="L88" s="157"/>
    </row>
    <row r="89" spans="1:17" x14ac:dyDescent="0.25">
      <c r="A89" s="158" t="s">
        <v>181</v>
      </c>
      <c r="B89" s="3"/>
      <c r="C89" s="3"/>
      <c r="D89" s="39"/>
      <c r="E89" s="39"/>
      <c r="F89" s="39"/>
      <c r="G89" s="39"/>
      <c r="H89" s="3"/>
      <c r="I89" s="3"/>
      <c r="J89" s="3"/>
      <c r="K89" s="13"/>
    </row>
    <row r="90" spans="1:17" ht="30" customHeight="1" x14ac:dyDescent="0.25">
      <c r="A90" s="12"/>
      <c r="B90" s="714" t="s">
        <v>366</v>
      </c>
      <c r="C90" s="715"/>
      <c r="D90" s="715"/>
      <c r="E90" s="715"/>
      <c r="F90" s="715"/>
      <c r="G90" s="715"/>
      <c r="H90" s="715"/>
      <c r="I90" s="715"/>
      <c r="J90" s="715"/>
      <c r="K90" s="716"/>
    </row>
    <row r="91" spans="1:17" ht="5.0999999999999996" customHeight="1" thickBot="1" x14ac:dyDescent="0.3">
      <c r="A91" s="22"/>
      <c r="B91" s="23"/>
      <c r="C91" s="23"/>
      <c r="D91" s="48"/>
      <c r="E91" s="48"/>
      <c r="F91" s="48"/>
      <c r="G91" s="48"/>
      <c r="H91" s="23"/>
      <c r="I91" s="23"/>
      <c r="J91" s="23"/>
      <c r="K91" s="24"/>
    </row>
  </sheetData>
  <sheetProtection algorithmName="SHA-512" hashValue="/KHv8OyIKKgWrHdYiStrCCDfhT+KsKPd1q/KVg19h5TL1e78353vTSWORc9Dli2AdP0h5bNYktL0iPwWbsLHcw==" saltValue="uNiLSyC+cyXZl5Jokyeuqg==" spinCount="100000" sheet="1" objects="1" scenarios="1"/>
  <mergeCells count="59">
    <mergeCell ref="L50:M50"/>
    <mergeCell ref="N50:O50"/>
    <mergeCell ref="L71:O71"/>
    <mergeCell ref="P71:Q71"/>
    <mergeCell ref="L72:M72"/>
    <mergeCell ref="N72:O72"/>
    <mergeCell ref="L27:O27"/>
    <mergeCell ref="P27:Q27"/>
    <mergeCell ref="L28:M28"/>
    <mergeCell ref="N28:O28"/>
    <mergeCell ref="L49:O49"/>
    <mergeCell ref="P49:Q49"/>
    <mergeCell ref="L5:O5"/>
    <mergeCell ref="N6:O6"/>
    <mergeCell ref="L6:M6"/>
    <mergeCell ref="P5:Q5"/>
    <mergeCell ref="I20:J20"/>
    <mergeCell ref="A71:B71"/>
    <mergeCell ref="C71:K71"/>
    <mergeCell ref="I43:J43"/>
    <mergeCell ref="I61:K61"/>
    <mergeCell ref="I62:J62"/>
    <mergeCell ref="I63:J63"/>
    <mergeCell ref="I64:J64"/>
    <mergeCell ref="A60:B60"/>
    <mergeCell ref="A64:B64"/>
    <mergeCell ref="B68:K68"/>
    <mergeCell ref="I65:J65"/>
    <mergeCell ref="A82:B82"/>
    <mergeCell ref="A86:B86"/>
    <mergeCell ref="B90:K90"/>
    <mergeCell ref="I83:K83"/>
    <mergeCell ref="I84:J84"/>
    <mergeCell ref="I85:J85"/>
    <mergeCell ref="I86:J86"/>
    <mergeCell ref="I87:J87"/>
    <mergeCell ref="A1:K1"/>
    <mergeCell ref="A2:K2"/>
    <mergeCell ref="A3:K3"/>
    <mergeCell ref="B24:K24"/>
    <mergeCell ref="A16:B16"/>
    <mergeCell ref="A20:B20"/>
    <mergeCell ref="I19:J19"/>
    <mergeCell ref="I18:J18"/>
    <mergeCell ref="I17:K17"/>
    <mergeCell ref="A5:B5"/>
    <mergeCell ref="C5:K5"/>
    <mergeCell ref="I21:J21"/>
    <mergeCell ref="A27:B27"/>
    <mergeCell ref="A49:B49"/>
    <mergeCell ref="C49:K49"/>
    <mergeCell ref="A38:B38"/>
    <mergeCell ref="A42:B42"/>
    <mergeCell ref="B46:K46"/>
    <mergeCell ref="I39:K39"/>
    <mergeCell ref="I40:J40"/>
    <mergeCell ref="I41:J41"/>
    <mergeCell ref="I42:J42"/>
    <mergeCell ref="C27:K27"/>
  </mergeCells>
  <printOptions horizontalCentered="1"/>
  <pageMargins left="0.31496062992125984" right="0.31496062992125984" top="0.78740157480314965" bottom="0.35433070866141736" header="0.31496062992125984" footer="0.31496062992125984"/>
  <pageSetup paperSize="9" scale="85" fitToHeight="2" orientation="landscape" r:id="rId1"/>
  <headerFooter>
    <oddHeader>&amp;LCina Lazio International 1 edizione 2026&amp;CDocumento Dati e Calcoli Opera
&amp;R&amp;A</oddHeader>
    <oddFooter>&amp;R&amp;P di &amp;N</oddFooter>
  </headerFooter>
  <rowBreaks count="3" manualBreakCount="3">
    <brk id="26" max="16383" man="1"/>
    <brk id="48" max="16383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W52"/>
  <sheetViews>
    <sheetView zoomScale="115" zoomScaleNormal="115" zoomScaleSheetLayoutView="100" workbookViewId="0">
      <selection activeCell="G5" sqref="G5:G9"/>
    </sheetView>
  </sheetViews>
  <sheetFormatPr defaultColWidth="9.44140625" defaultRowHeight="13.2" x14ac:dyDescent="0.25"/>
  <cols>
    <col min="1" max="1" width="2.109375" style="4" customWidth="1"/>
    <col min="2" max="2" width="24.5546875" style="4" customWidth="1"/>
    <col min="3" max="3" width="12.88671875" style="4" customWidth="1"/>
    <col min="4" max="4" width="32.5546875" style="4" customWidth="1"/>
    <col min="5" max="5" width="14.44140625" style="4" customWidth="1"/>
    <col min="6" max="6" width="4.5546875" style="4" customWidth="1"/>
    <col min="7" max="7" width="16" style="4" customWidth="1"/>
    <col min="8" max="8" width="2.109375" style="4" customWidth="1"/>
    <col min="9" max="9" width="2" style="4" customWidth="1"/>
    <col min="10" max="14" width="13.5546875" style="161" customWidth="1"/>
    <col min="15" max="16384" width="9.44140625" style="4"/>
  </cols>
  <sheetData>
    <row r="1" spans="1:16" ht="18" customHeight="1" x14ac:dyDescent="0.25">
      <c r="A1" s="590" t="s">
        <v>230</v>
      </c>
      <c r="B1" s="591"/>
      <c r="C1" s="591"/>
      <c r="D1" s="591"/>
      <c r="E1" s="591"/>
      <c r="F1" s="591"/>
      <c r="G1" s="591"/>
      <c r="H1" s="592"/>
      <c r="I1" s="162"/>
      <c r="J1" s="162"/>
      <c r="K1" s="162"/>
      <c r="L1" s="162"/>
      <c r="M1" s="162"/>
      <c r="N1" s="162"/>
      <c r="O1" s="162"/>
      <c r="P1" s="162"/>
    </row>
    <row r="2" spans="1:16" ht="18" customHeight="1" x14ac:dyDescent="0.25">
      <c r="A2" s="621">
        <f>+'Dati generali'!A2:D2</f>
        <v>0</v>
      </c>
      <c r="B2" s="622"/>
      <c r="C2" s="622"/>
      <c r="D2" s="622"/>
      <c r="E2" s="622"/>
      <c r="F2" s="622"/>
      <c r="G2" s="622"/>
      <c r="H2" s="649"/>
      <c r="I2" s="163"/>
      <c r="J2" s="163"/>
      <c r="K2" s="163"/>
      <c r="L2" s="163"/>
      <c r="M2" s="163"/>
      <c r="N2" s="163"/>
      <c r="O2" s="163"/>
      <c r="P2" s="163"/>
    </row>
    <row r="3" spans="1:16" ht="18" customHeight="1" thickBot="1" x14ac:dyDescent="0.3">
      <c r="A3" s="623" t="s">
        <v>405</v>
      </c>
      <c r="B3" s="624"/>
      <c r="C3" s="624"/>
      <c r="D3" s="624"/>
      <c r="E3" s="624"/>
      <c r="F3" s="624"/>
      <c r="G3" s="624"/>
      <c r="H3" s="625"/>
      <c r="I3" s="162"/>
      <c r="J3" s="162"/>
      <c r="K3" s="162"/>
      <c r="L3" s="162"/>
      <c r="M3" s="162"/>
      <c r="N3" s="162"/>
      <c r="O3" s="162"/>
      <c r="P3" s="162"/>
    </row>
    <row r="4" spans="1:16" ht="15" customHeight="1" x14ac:dyDescent="0.25">
      <c r="A4" s="336"/>
      <c r="B4" s="178" t="s">
        <v>406</v>
      </c>
      <c r="C4" s="337"/>
      <c r="D4" s="337"/>
      <c r="E4" s="337"/>
      <c r="F4" s="337"/>
      <c r="G4" s="337"/>
      <c r="H4" s="338"/>
      <c r="I4" s="162"/>
      <c r="J4" s="162"/>
      <c r="K4" s="162"/>
      <c r="L4" s="162"/>
      <c r="M4" s="162"/>
      <c r="N4" s="162"/>
      <c r="O4" s="162"/>
      <c r="P4" s="162"/>
    </row>
    <row r="5" spans="1:16" ht="15" customHeight="1" x14ac:dyDescent="0.25">
      <c r="A5" s="12"/>
      <c r="B5" s="3" t="str">
        <f>+Coproduttori!B6</f>
        <v>... (ragione sociale Proponente 1)</v>
      </c>
      <c r="C5" s="3"/>
      <c r="D5" s="3"/>
      <c r="E5" s="3"/>
      <c r="F5" s="3"/>
      <c r="G5" s="160">
        <f>+'Costi Ammissibili'!K21</f>
        <v>0</v>
      </c>
      <c r="H5" s="13"/>
      <c r="J5" s="4"/>
      <c r="K5" s="4"/>
      <c r="L5" s="4"/>
      <c r="M5" s="4"/>
      <c r="N5" s="4"/>
    </row>
    <row r="6" spans="1:16" ht="15" customHeight="1" x14ac:dyDescent="0.25">
      <c r="A6" s="12"/>
      <c r="B6" s="3" t="str">
        <f>+Coproduttori!B7</f>
        <v>... (ragione sociale Proponente 2)</v>
      </c>
      <c r="C6" s="3"/>
      <c r="D6" s="3"/>
      <c r="E6" s="3"/>
      <c r="F6" s="3"/>
      <c r="G6" s="160">
        <f>+'Costi Ammissibili'!K43</f>
        <v>0</v>
      </c>
      <c r="H6" s="13"/>
    </row>
    <row r="7" spans="1:16" ht="15" customHeight="1" x14ac:dyDescent="0.25">
      <c r="A7" s="12"/>
      <c r="B7" s="3" t="str">
        <f>+Coproduttori!B8</f>
        <v>... (ragione sociale Proponente 3)</v>
      </c>
      <c r="C7" s="3"/>
      <c r="D7" s="3"/>
      <c r="E7" s="3"/>
      <c r="F7" s="3"/>
      <c r="G7" s="160">
        <f>+'Costi Ammissibili'!K65</f>
        <v>0</v>
      </c>
      <c r="H7" s="13"/>
    </row>
    <row r="8" spans="1:16" ht="15" customHeight="1" x14ac:dyDescent="0.25">
      <c r="A8" s="12"/>
      <c r="B8" s="3" t="str">
        <f>+Coproduttori!B9</f>
        <v>... (ragione sociale Proponente 4)</v>
      </c>
      <c r="C8" s="3"/>
      <c r="D8" s="3"/>
      <c r="E8" s="3"/>
      <c r="F8" s="3"/>
      <c r="G8" s="160">
        <f>+'Costi Ammissibili'!K87</f>
        <v>0</v>
      </c>
      <c r="H8" s="13"/>
    </row>
    <row r="9" spans="1:16" ht="15" customHeight="1" x14ac:dyDescent="0.25">
      <c r="A9" s="12"/>
      <c r="B9" s="258" t="s">
        <v>397</v>
      </c>
      <c r="C9" s="15"/>
      <c r="D9" s="15"/>
      <c r="E9" s="15"/>
      <c r="F9" s="15"/>
      <c r="G9" s="136">
        <f>+SUM(G5:G8)</f>
        <v>0</v>
      </c>
      <c r="H9" s="45"/>
    </row>
    <row r="10" spans="1:16" ht="5.0999999999999996" customHeight="1" x14ac:dyDescent="0.25">
      <c r="A10" s="12"/>
      <c r="B10" s="15"/>
      <c r="C10" s="15"/>
      <c r="D10" s="15"/>
      <c r="E10" s="15"/>
      <c r="F10" s="15"/>
      <c r="G10" s="120"/>
      <c r="H10" s="45"/>
    </row>
    <row r="11" spans="1:16" ht="15" customHeight="1" x14ac:dyDescent="0.25">
      <c r="A11" s="12"/>
      <c r="B11" s="339" t="s">
        <v>289</v>
      </c>
      <c r="C11" s="308">
        <f>+'Costi Ammissibili'!E20+'Costi Ammissibili'!E42+'Costi Ammissibili'!E64+'Costi Ammissibili'!E86</f>
        <v>0</v>
      </c>
      <c r="D11" s="339" t="s">
        <v>290</v>
      </c>
      <c r="E11" s="339"/>
      <c r="F11" s="339"/>
      <c r="G11" s="308"/>
      <c r="H11" s="45"/>
    </row>
    <row r="12" spans="1:16" ht="15" customHeight="1" x14ac:dyDescent="0.25">
      <c r="A12" s="12"/>
      <c r="B12" s="589" t="s">
        <v>291</v>
      </c>
      <c r="C12" s="589"/>
      <c r="D12" s="589"/>
      <c r="E12" s="589"/>
      <c r="F12" s="589"/>
      <c r="G12" s="589"/>
      <c r="H12" s="45"/>
    </row>
    <row r="13" spans="1:16" ht="5.0999999999999996" customHeight="1" x14ac:dyDescent="0.25">
      <c r="A13" s="12"/>
      <c r="B13" s="3"/>
      <c r="C13" s="3"/>
      <c r="D13" s="3"/>
      <c r="E13" s="3"/>
      <c r="F13" s="3"/>
      <c r="G13" s="112"/>
      <c r="H13" s="113"/>
    </row>
    <row r="14" spans="1:16" customFormat="1" ht="15" customHeight="1" x14ac:dyDescent="0.3">
      <c r="A14" s="12"/>
      <c r="B14" s="734" t="s">
        <v>396</v>
      </c>
      <c r="C14" s="734"/>
      <c r="D14" s="734"/>
      <c r="E14" s="734"/>
      <c r="F14" s="327"/>
      <c r="G14" s="324">
        <f>+'Dati generali'!C48</f>
        <v>0.8</v>
      </c>
      <c r="H14" s="45"/>
    </row>
    <row r="15" spans="1:16" customFormat="1" ht="5.0999999999999996" customHeight="1" x14ac:dyDescent="0.3">
      <c r="A15" s="12"/>
      <c r="B15" s="326"/>
      <c r="C15" s="327"/>
      <c r="D15" s="327"/>
      <c r="E15" s="327"/>
      <c r="F15" s="327"/>
      <c r="G15" s="340"/>
      <c r="H15" s="45"/>
    </row>
    <row r="16" spans="1:16" customFormat="1" ht="14.4" x14ac:dyDescent="0.3">
      <c r="A16" s="12"/>
      <c r="B16" s="255" t="s">
        <v>387</v>
      </c>
      <c r="C16" s="327"/>
      <c r="D16" s="327"/>
      <c r="E16" s="327"/>
      <c r="F16" s="327"/>
      <c r="G16" s="311">
        <f>+G14*G9</f>
        <v>0</v>
      </c>
      <c r="H16" s="45"/>
    </row>
    <row r="17" spans="1:231" customFormat="1" ht="5.0999999999999996" customHeight="1" thickBot="1" x14ac:dyDescent="0.35">
      <c r="A17" s="22"/>
      <c r="B17" s="313"/>
      <c r="C17" s="314"/>
      <c r="D17" s="314"/>
      <c r="E17" s="314"/>
      <c r="F17" s="314"/>
      <c r="G17" s="315"/>
      <c r="H17" s="316"/>
    </row>
    <row r="18" spans="1:231" customFormat="1" ht="14.4" x14ac:dyDescent="0.3">
      <c r="A18" s="25" t="s">
        <v>398</v>
      </c>
      <c r="B18" s="317"/>
      <c r="C18" s="318"/>
      <c r="D18" s="318"/>
      <c r="E18" s="318"/>
      <c r="F18" s="318"/>
      <c r="G18" s="319" t="s">
        <v>388</v>
      </c>
      <c r="H18" s="320"/>
    </row>
    <row r="19" spans="1:231" customFormat="1" ht="5.0999999999999996" customHeight="1" x14ac:dyDescent="0.3">
      <c r="A19" s="12"/>
      <c r="B19" s="326"/>
      <c r="C19" s="327"/>
      <c r="D19" s="327"/>
      <c r="E19" s="327"/>
      <c r="F19" s="327"/>
      <c r="G19" s="312"/>
      <c r="H19" s="45"/>
    </row>
    <row r="20" spans="1:231" customFormat="1" ht="14.4" x14ac:dyDescent="0.3">
      <c r="A20" s="12"/>
      <c r="B20" s="254" t="s">
        <v>389</v>
      </c>
      <c r="C20" s="327"/>
      <c r="D20" s="327"/>
      <c r="E20" s="327"/>
      <c r="F20" s="327"/>
      <c r="G20" s="350"/>
      <c r="H20" s="45"/>
    </row>
    <row r="21" spans="1:231" customFormat="1" ht="5.0999999999999996" customHeight="1" x14ac:dyDescent="0.3">
      <c r="A21" s="12"/>
      <c r="B21" s="327"/>
      <c r="C21" s="327"/>
      <c r="D21" s="327"/>
      <c r="E21" s="327"/>
      <c r="F21" s="327"/>
      <c r="G21" s="351"/>
      <c r="H21" s="45"/>
    </row>
    <row r="22" spans="1:231" customFormat="1" ht="14.4" x14ac:dyDescent="0.3">
      <c r="A22" s="12"/>
      <c r="B22" s="736" t="s">
        <v>390</v>
      </c>
      <c r="C22" s="736"/>
      <c r="D22" s="736"/>
      <c r="E22" s="736"/>
      <c r="F22" s="327"/>
      <c r="G22" s="350">
        <v>0</v>
      </c>
      <c r="H22" s="45"/>
    </row>
    <row r="23" spans="1:231" customFormat="1" ht="5.0999999999999996" customHeight="1" x14ac:dyDescent="0.3">
      <c r="A23" s="12"/>
      <c r="B23" s="341"/>
      <c r="C23" s="341"/>
      <c r="D23" s="341"/>
      <c r="E23" s="341"/>
      <c r="F23" s="327"/>
      <c r="G23" s="351"/>
      <c r="H23" s="45"/>
    </row>
    <row r="24" spans="1:231" customFormat="1" ht="14.4" x14ac:dyDescent="0.3">
      <c r="A24" s="12"/>
      <c r="B24" s="736" t="s">
        <v>390</v>
      </c>
      <c r="C24" s="736"/>
      <c r="D24" s="736"/>
      <c r="E24" s="736"/>
      <c r="F24" s="327"/>
      <c r="G24" s="350">
        <v>0</v>
      </c>
      <c r="H24" s="45"/>
    </row>
    <row r="25" spans="1:231" customFormat="1" ht="5.0999999999999996" customHeight="1" x14ac:dyDescent="0.3">
      <c r="A25" s="12"/>
      <c r="B25" s="341"/>
      <c r="C25" s="341"/>
      <c r="D25" s="341"/>
      <c r="E25" s="341"/>
      <c r="F25" s="327"/>
      <c r="G25" s="351"/>
      <c r="H25" s="45"/>
    </row>
    <row r="26" spans="1:231" customFormat="1" ht="14.4" x14ac:dyDescent="0.3">
      <c r="A26" s="12"/>
      <c r="B26" s="736" t="s">
        <v>390</v>
      </c>
      <c r="C26" s="736"/>
      <c r="D26" s="736"/>
      <c r="E26" s="736"/>
      <c r="F26" s="327"/>
      <c r="G26" s="350">
        <v>0</v>
      </c>
      <c r="H26" s="45"/>
    </row>
    <row r="27" spans="1:231" customFormat="1" ht="5.0999999999999996" customHeight="1" x14ac:dyDescent="0.3">
      <c r="A27" s="12"/>
      <c r="B27" s="341"/>
      <c r="C27" s="341"/>
      <c r="D27" s="341"/>
      <c r="E27" s="341"/>
      <c r="F27" s="327"/>
      <c r="G27" s="351"/>
      <c r="H27" s="45"/>
    </row>
    <row r="28" spans="1:231" customFormat="1" ht="14.4" x14ac:dyDescent="0.3">
      <c r="A28" s="12"/>
      <c r="B28" s="736" t="s">
        <v>390</v>
      </c>
      <c r="C28" s="736"/>
      <c r="D28" s="736"/>
      <c r="E28" s="736"/>
      <c r="F28" s="327"/>
      <c r="G28" s="350">
        <v>0</v>
      </c>
      <c r="H28" s="45"/>
    </row>
    <row r="29" spans="1:231" customFormat="1" ht="5.0999999999999996" customHeight="1" x14ac:dyDescent="0.3">
      <c r="A29" s="12"/>
      <c r="B29" s="326"/>
      <c r="C29" s="327"/>
      <c r="D29" s="327"/>
      <c r="E29" s="327"/>
      <c r="F29" s="327"/>
      <c r="G29" s="312"/>
      <c r="H29" s="45"/>
    </row>
    <row r="30" spans="1:231" customFormat="1" ht="15" customHeight="1" x14ac:dyDescent="0.3">
      <c r="A30" s="12"/>
      <c r="B30" s="326" t="s">
        <v>181</v>
      </c>
      <c r="C30" s="327"/>
      <c r="D30" s="327"/>
      <c r="E30" s="327"/>
      <c r="F30" s="327"/>
      <c r="G30" s="312"/>
      <c r="H30" s="45"/>
    </row>
    <row r="31" spans="1:231" customFormat="1" ht="50.1" customHeight="1" x14ac:dyDescent="0.3">
      <c r="A31" s="12"/>
      <c r="B31" s="714" t="s">
        <v>391</v>
      </c>
      <c r="C31" s="737"/>
      <c r="D31" s="737"/>
      <c r="E31" s="737"/>
      <c r="F31" s="737"/>
      <c r="G31" s="738"/>
      <c r="H31" s="45"/>
    </row>
    <row r="32" spans="1:231" s="309" customFormat="1" ht="5.0999999999999996" customHeight="1" thickBot="1" x14ac:dyDescent="0.35">
      <c r="A32" s="22"/>
      <c r="B32" s="313"/>
      <c r="C32" s="313"/>
      <c r="D32" s="313"/>
      <c r="E32" s="313"/>
      <c r="F32" s="313"/>
      <c r="G32" s="313"/>
      <c r="H32" s="316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</row>
    <row r="33" spans="1:231" s="331" customFormat="1" ht="18" customHeight="1" x14ac:dyDescent="0.3">
      <c r="A33" s="140" t="s">
        <v>403</v>
      </c>
      <c r="B33" s="244"/>
      <c r="C33" s="328"/>
      <c r="D33" s="328"/>
      <c r="E33" s="328"/>
      <c r="F33" s="328"/>
      <c r="G33" s="329"/>
      <c r="H33" s="330"/>
    </row>
    <row r="34" spans="1:231" customFormat="1" ht="5.0999999999999996" customHeight="1" x14ac:dyDescent="0.3">
      <c r="A34" s="12"/>
      <c r="B34" s="326"/>
      <c r="C34" s="327"/>
      <c r="D34" s="327"/>
      <c r="E34" s="327"/>
      <c r="F34" s="327"/>
      <c r="G34" s="312"/>
      <c r="H34" s="45"/>
    </row>
    <row r="35" spans="1:231" customFormat="1" ht="14.4" x14ac:dyDescent="0.3">
      <c r="A35" s="12"/>
      <c r="B35" s="255" t="s">
        <v>400</v>
      </c>
      <c r="C35" s="327"/>
      <c r="D35" s="327"/>
      <c r="E35" s="327"/>
      <c r="F35" s="327"/>
      <c r="G35" s="353">
        <f>+IF(+(G16-G20-G22-G24-G26-G28)&gt;2000000,2000000,+(G16-G20-G22-G24-G26-G28))</f>
        <v>0</v>
      </c>
      <c r="H35" s="45"/>
    </row>
    <row r="36" spans="1:231" customFormat="1" ht="5.0999999999999996" customHeight="1" x14ac:dyDescent="0.3">
      <c r="A36" s="12"/>
      <c r="B36" s="326"/>
      <c r="C36" s="327"/>
      <c r="D36" s="327"/>
      <c r="E36" s="327"/>
      <c r="F36" s="327"/>
      <c r="G36" s="341"/>
      <c r="H36" s="45"/>
    </row>
    <row r="37" spans="1:231" customFormat="1" ht="15" customHeight="1" x14ac:dyDescent="0.3">
      <c r="A37" s="12"/>
      <c r="B37" s="255" t="s">
        <v>402</v>
      </c>
      <c r="C37" s="327"/>
      <c r="D37" s="327"/>
      <c r="E37" s="327"/>
      <c r="F37" s="327"/>
      <c r="G37" s="350">
        <v>0</v>
      </c>
      <c r="H37" s="45"/>
    </row>
    <row r="38" spans="1:231" customFormat="1" ht="5.0999999999999996" customHeight="1" x14ac:dyDescent="0.3">
      <c r="A38" s="12"/>
      <c r="B38" s="326"/>
      <c r="C38" s="327"/>
      <c r="D38" s="327"/>
      <c r="E38" s="327"/>
      <c r="F38" s="327"/>
      <c r="G38" s="341"/>
      <c r="H38" s="45"/>
    </row>
    <row r="39" spans="1:231" customFormat="1" ht="14.4" x14ac:dyDescent="0.3">
      <c r="A39" s="12"/>
      <c r="B39" s="255" t="s">
        <v>399</v>
      </c>
      <c r="C39" s="327"/>
      <c r="D39" s="327"/>
      <c r="E39" s="327"/>
      <c r="F39" s="327"/>
      <c r="G39" s="354">
        <f>+G35-G37</f>
        <v>0</v>
      </c>
      <c r="H39" s="45"/>
    </row>
    <row r="40" spans="1:231" customFormat="1" ht="17.399999999999999" customHeight="1" x14ac:dyDescent="0.3">
      <c r="A40" s="12"/>
      <c r="B40" s="589" t="str">
        <f>+IF(OR('Dati generali'!C22="Documentario",Coproduttori!D16&lt;50%),"Richiesta compatibile con art. 1 (b) dell'Avviso",+IF(Contributi!G39&gt;=200000,"Richiesta compatibile con art. 1 (b) dell'Avviso", "Richiesta inferiore a 200.000 euro. Non ammissibile ai sensi dell'art. 1 (b) dell'Avviso!"))</f>
        <v>Richiesta compatibile con art. 1 (b) dell'Avviso</v>
      </c>
      <c r="C40" s="589"/>
      <c r="D40" s="589"/>
      <c r="E40" s="589"/>
      <c r="F40" s="589"/>
      <c r="G40" s="589"/>
      <c r="H40" s="45"/>
    </row>
    <row r="41" spans="1:231" customFormat="1" ht="4.5" customHeight="1" x14ac:dyDescent="0.3">
      <c r="A41" s="12"/>
      <c r="B41" s="326"/>
      <c r="C41" s="327"/>
      <c r="D41" s="327"/>
      <c r="E41" s="327"/>
      <c r="F41" s="327"/>
      <c r="G41" s="342"/>
      <c r="H41" s="45"/>
    </row>
    <row r="42" spans="1:231" customFormat="1" ht="15" customHeight="1" x14ac:dyDescent="0.3">
      <c r="A42" s="12"/>
      <c r="B42" s="740" t="s">
        <v>404</v>
      </c>
      <c r="C42" s="741"/>
      <c r="D42" s="741"/>
      <c r="E42" s="741"/>
      <c r="F42" s="741"/>
      <c r="G42" s="352">
        <f>+IF(G9&gt;0,G39/G9,0)</f>
        <v>0</v>
      </c>
      <c r="H42" s="45"/>
    </row>
    <row r="43" spans="1:231" customFormat="1" ht="5.0999999999999996" customHeight="1" thickBot="1" x14ac:dyDescent="0.35">
      <c r="A43" s="22"/>
      <c r="B43" s="344"/>
      <c r="C43" s="345"/>
      <c r="D43" s="345"/>
      <c r="E43" s="345"/>
      <c r="F43" s="345"/>
      <c r="G43" s="346"/>
      <c r="H43" s="316"/>
    </row>
    <row r="44" spans="1:231" s="332" customFormat="1" ht="18" customHeight="1" x14ac:dyDescent="0.3">
      <c r="A44" s="140" t="s">
        <v>392</v>
      </c>
      <c r="B44" s="244"/>
      <c r="C44" s="328"/>
      <c r="D44" s="328"/>
      <c r="E44" s="328"/>
      <c r="F44" s="328"/>
      <c r="G44" s="329"/>
      <c r="H44" s="330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  <c r="BD44" s="331"/>
      <c r="BE44" s="331"/>
      <c r="BF44" s="331"/>
      <c r="BG44" s="331"/>
      <c r="BH44" s="331"/>
      <c r="BI44" s="331"/>
      <c r="BJ44" s="331"/>
      <c r="BK44" s="331"/>
      <c r="BL44" s="331"/>
      <c r="BM44" s="331"/>
      <c r="BN44" s="331"/>
      <c r="BO44" s="331"/>
      <c r="BP44" s="331"/>
      <c r="BQ44" s="331"/>
      <c r="BR44" s="331"/>
      <c r="BS44" s="331"/>
      <c r="BT44" s="331"/>
      <c r="BU44" s="331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31"/>
      <c r="CG44" s="331"/>
      <c r="CH44" s="331"/>
      <c r="CI44" s="331"/>
      <c r="CJ44" s="331"/>
      <c r="CK44" s="331"/>
      <c r="CL44" s="331"/>
      <c r="CM44" s="331"/>
      <c r="CN44" s="331"/>
      <c r="CO44" s="331"/>
      <c r="CP44" s="331"/>
      <c r="CQ44" s="331"/>
      <c r="CR44" s="331"/>
      <c r="CS44" s="331"/>
      <c r="CT44" s="331"/>
      <c r="CU44" s="331"/>
      <c r="CV44" s="331"/>
      <c r="CW44" s="331"/>
      <c r="CX44" s="331"/>
      <c r="CY44" s="331"/>
      <c r="CZ44" s="331"/>
      <c r="DA44" s="331"/>
      <c r="DB44" s="331"/>
      <c r="DC44" s="331"/>
      <c r="DD44" s="331"/>
      <c r="DE44" s="331"/>
      <c r="DF44" s="331"/>
      <c r="DG44" s="331"/>
      <c r="DH44" s="331"/>
      <c r="DI44" s="331"/>
      <c r="DJ44" s="331"/>
      <c r="DK44" s="331"/>
      <c r="DL44" s="331"/>
      <c r="DM44" s="331"/>
      <c r="DN44" s="331"/>
      <c r="DO44" s="331"/>
      <c r="DP44" s="331"/>
      <c r="DQ44" s="331"/>
      <c r="DR44" s="331"/>
      <c r="DS44" s="331"/>
      <c r="DT44" s="331"/>
      <c r="DU44" s="331"/>
      <c r="DV44" s="331"/>
      <c r="DW44" s="331"/>
      <c r="DX44" s="331"/>
      <c r="DY44" s="331"/>
      <c r="DZ44" s="331"/>
      <c r="EA44" s="331"/>
      <c r="EB44" s="331"/>
      <c r="EC44" s="331"/>
      <c r="ED44" s="331"/>
      <c r="EE44" s="331"/>
      <c r="EF44" s="331"/>
      <c r="EG44" s="331"/>
      <c r="EH44" s="331"/>
      <c r="EI44" s="331"/>
      <c r="EJ44" s="331"/>
      <c r="EK44" s="331"/>
      <c r="EL44" s="331"/>
      <c r="EM44" s="331"/>
      <c r="EN44" s="331"/>
      <c r="EO44" s="331"/>
      <c r="EP44" s="331"/>
      <c r="EQ44" s="331"/>
      <c r="ER44" s="331"/>
      <c r="ES44" s="331"/>
      <c r="ET44" s="331"/>
      <c r="EU44" s="331"/>
      <c r="EV44" s="331"/>
      <c r="EW44" s="331"/>
      <c r="EX44" s="331"/>
      <c r="EY44" s="331"/>
      <c r="EZ44" s="331"/>
      <c r="FA44" s="331"/>
      <c r="FB44" s="331"/>
      <c r="FC44" s="331"/>
      <c r="FD44" s="331"/>
      <c r="FE44" s="331"/>
      <c r="FF44" s="331"/>
      <c r="FG44" s="331"/>
      <c r="FH44" s="331"/>
      <c r="FI44" s="331"/>
      <c r="FJ44" s="331"/>
      <c r="FK44" s="331"/>
      <c r="FL44" s="331"/>
      <c r="FM44" s="331"/>
      <c r="FN44" s="331"/>
      <c r="FO44" s="331"/>
      <c r="FP44" s="331"/>
      <c r="FQ44" s="331"/>
      <c r="FR44" s="331"/>
      <c r="FS44" s="331"/>
      <c r="FT44" s="331"/>
      <c r="FU44" s="331"/>
      <c r="FV44" s="331"/>
      <c r="FW44" s="331"/>
      <c r="FX44" s="331"/>
      <c r="FY44" s="331"/>
      <c r="FZ44" s="331"/>
      <c r="GA44" s="331"/>
      <c r="GB44" s="331"/>
      <c r="GC44" s="331"/>
      <c r="GD44" s="331"/>
      <c r="GE44" s="331"/>
      <c r="GF44" s="331"/>
      <c r="GG44" s="331"/>
      <c r="GH44" s="331"/>
      <c r="GI44" s="331"/>
      <c r="GJ44" s="331"/>
      <c r="GK44" s="331"/>
      <c r="GL44" s="331"/>
      <c r="GM44" s="331"/>
      <c r="GN44" s="331"/>
      <c r="GO44" s="331"/>
      <c r="GP44" s="331"/>
      <c r="GQ44" s="331"/>
      <c r="GR44" s="331"/>
      <c r="GS44" s="331"/>
      <c r="GT44" s="331"/>
      <c r="GU44" s="331"/>
      <c r="GV44" s="331"/>
      <c r="GW44" s="331"/>
      <c r="GX44" s="331"/>
      <c r="GY44" s="331"/>
      <c r="GZ44" s="331"/>
      <c r="HA44" s="331"/>
      <c r="HB44" s="331"/>
      <c r="HC44" s="331"/>
      <c r="HD44" s="331"/>
      <c r="HE44" s="331"/>
      <c r="HF44" s="331"/>
      <c r="HG44" s="331"/>
      <c r="HH44" s="331"/>
      <c r="HI44" s="331"/>
      <c r="HJ44" s="331"/>
      <c r="HK44" s="331"/>
      <c r="HL44" s="331"/>
      <c r="HM44" s="331"/>
      <c r="HN44" s="331"/>
      <c r="HO44" s="331"/>
      <c r="HP44" s="331"/>
      <c r="HQ44" s="331"/>
      <c r="HR44" s="331"/>
      <c r="HS44" s="331"/>
      <c r="HT44" s="331"/>
      <c r="HU44" s="331"/>
      <c r="HV44" s="331"/>
      <c r="HW44" s="331"/>
    </row>
    <row r="45" spans="1:231" s="309" customFormat="1" ht="5.0999999999999996" customHeight="1" x14ac:dyDescent="0.3">
      <c r="A45" s="158"/>
      <c r="B45" s="326"/>
      <c r="C45" s="327"/>
      <c r="D45" s="327"/>
      <c r="E45" s="327"/>
      <c r="F45" s="327"/>
      <c r="G45" s="312"/>
      <c r="H45" s="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</row>
    <row r="46" spans="1:231" s="309" customFormat="1" ht="15" customHeight="1" x14ac:dyDescent="0.3">
      <c r="A46" s="12"/>
      <c r="B46" s="739" t="s">
        <v>393</v>
      </c>
      <c r="C46" s="739"/>
      <c r="D46" s="739"/>
      <c r="E46" s="739"/>
      <c r="F46" s="327"/>
      <c r="G46" s="322">
        <v>0</v>
      </c>
      <c r="H46" s="45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</row>
    <row r="47" spans="1:231" s="309" customFormat="1" ht="5.0999999999999996" customHeight="1" x14ac:dyDescent="0.3">
      <c r="A47" s="12"/>
      <c r="B47" s="326"/>
      <c r="C47" s="327"/>
      <c r="D47" s="327"/>
      <c r="E47" s="327"/>
      <c r="F47" s="343"/>
      <c r="G47" s="326"/>
      <c r="H47" s="45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</row>
    <row r="48" spans="1:231" s="309" customFormat="1" ht="15" customHeight="1" x14ac:dyDescent="0.3">
      <c r="A48" s="12"/>
      <c r="B48" s="255" t="s">
        <v>401</v>
      </c>
      <c r="C48" s="327"/>
      <c r="D48" s="327"/>
      <c r="E48" s="327"/>
      <c r="F48" s="327"/>
      <c r="G48" s="325">
        <f>+IF(G46&gt;20000,20000,+IF(G46&lt;0.03*G9,G46,0.03*G9))</f>
        <v>0</v>
      </c>
      <c r="H48" s="45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</row>
    <row r="49" spans="1:8" customFormat="1" ht="5.0999999999999996" customHeight="1" thickBot="1" x14ac:dyDescent="0.35">
      <c r="A49" s="12"/>
      <c r="B49" s="326"/>
      <c r="C49" s="327"/>
      <c r="D49" s="327"/>
      <c r="E49" s="327"/>
      <c r="F49" s="327"/>
      <c r="G49" s="342"/>
      <c r="H49" s="45"/>
    </row>
    <row r="50" spans="1:8" s="310" customFormat="1" ht="5.0999999999999996" customHeight="1" x14ac:dyDescent="0.35">
      <c r="A50" s="25"/>
      <c r="B50" s="321"/>
      <c r="C50" s="321"/>
      <c r="D50" s="321"/>
      <c r="E50" s="321"/>
      <c r="F50" s="321"/>
      <c r="G50" s="321"/>
      <c r="H50" s="323"/>
    </row>
    <row r="51" spans="1:8" s="335" customFormat="1" ht="18" customHeight="1" x14ac:dyDescent="0.3">
      <c r="A51" s="348"/>
      <c r="B51" s="735" t="s">
        <v>407</v>
      </c>
      <c r="C51" s="735"/>
      <c r="D51" s="735"/>
      <c r="E51" s="735"/>
      <c r="F51" s="349"/>
      <c r="G51" s="333">
        <f>+G39+G48</f>
        <v>0</v>
      </c>
      <c r="H51" s="334"/>
    </row>
    <row r="52" spans="1:8" customFormat="1" ht="5.0999999999999996" customHeight="1" thickBot="1" x14ac:dyDescent="0.35">
      <c r="A52" s="22"/>
      <c r="B52" s="313"/>
      <c r="C52" s="314"/>
      <c r="D52" s="314"/>
      <c r="E52" s="314"/>
      <c r="F52" s="314"/>
      <c r="G52" s="314"/>
      <c r="H52" s="316"/>
    </row>
  </sheetData>
  <sheetProtection algorithmName="SHA-512" hashValue="cUbbzhQ/N4f+4R48OgV0ZDmroXTEzpAMqo1KM3P1lezwp5TXSkFCSJq8ougG7ZACzYqRmX4N5Xu5+rHjPMWHXQ==" saltValue="ZzN5uXMiVx8aOdd/YMyxLQ==" spinCount="100000" sheet="1" objects="1" scenarios="1"/>
  <mergeCells count="14">
    <mergeCell ref="B14:E14"/>
    <mergeCell ref="B40:G40"/>
    <mergeCell ref="B51:E51"/>
    <mergeCell ref="A1:H1"/>
    <mergeCell ref="A2:H2"/>
    <mergeCell ref="A3:H3"/>
    <mergeCell ref="B12:G12"/>
    <mergeCell ref="B22:E22"/>
    <mergeCell ref="B24:E24"/>
    <mergeCell ref="B26:E26"/>
    <mergeCell ref="B28:E28"/>
    <mergeCell ref="B31:G31"/>
    <mergeCell ref="B46:E46"/>
    <mergeCell ref="B42:F4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headerFooter>
    <oddHeader>&amp;LCine Lazio International 1 edizione 2026&amp;CDocumento Dati e Calcoli Opera&amp;R&amp;A</oddHead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CCA1-2CAB-4FCD-B0D7-9200D51E8A52}">
  <sheetPr>
    <pageSetUpPr fitToPage="1"/>
  </sheetPr>
  <dimension ref="A1:AF65"/>
  <sheetViews>
    <sheetView zoomScaleNormal="100" zoomScaleSheetLayoutView="100" workbookViewId="0">
      <pane xSplit="1" ySplit="5" topLeftCell="B6" activePane="bottomRight" state="frozen"/>
      <selection activeCell="I8" sqref="I8"/>
      <selection pane="topRight" activeCell="I8" sqref="I8"/>
      <selection pane="bottomLeft" activeCell="I8" sqref="I8"/>
      <selection pane="bottomRight" activeCell="A2" sqref="A2:P2"/>
    </sheetView>
  </sheetViews>
  <sheetFormatPr defaultColWidth="9.44140625" defaultRowHeight="13.2" x14ac:dyDescent="0.25"/>
  <cols>
    <col min="1" max="1" width="56.44140625" style="4" customWidth="1"/>
    <col min="2" max="3" width="13.5546875" style="46" customWidth="1"/>
    <col min="4" max="9" width="13.5546875" style="4" customWidth="1"/>
    <col min="10" max="10" width="13.5546875" style="46" customWidth="1"/>
    <col min="11" max="12" width="13.5546875" style="4" customWidth="1"/>
    <col min="13" max="16" width="15.88671875" style="4" customWidth="1"/>
    <col min="17" max="19" width="13.5546875" style="4" customWidth="1"/>
    <col min="20" max="16384" width="9.44140625" style="4"/>
  </cols>
  <sheetData>
    <row r="1" spans="1:32" s="169" customFormat="1" ht="18" customHeight="1" x14ac:dyDescent="0.3">
      <c r="A1" s="590" t="s">
        <v>230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2"/>
    </row>
    <row r="2" spans="1:32" s="169" customFormat="1" ht="18" customHeight="1" x14ac:dyDescent="0.3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49"/>
    </row>
    <row r="3" spans="1:32" s="169" customFormat="1" ht="18" customHeight="1" thickBot="1" x14ac:dyDescent="0.35">
      <c r="A3" s="623" t="s">
        <v>233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5"/>
    </row>
    <row r="4" spans="1:32" s="397" customFormat="1" ht="5.0999999999999996" customHeight="1" thickBot="1" x14ac:dyDescent="0.35">
      <c r="A4" s="484"/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6"/>
    </row>
    <row r="5" spans="1:32" x14ac:dyDescent="0.25">
      <c r="A5" s="483" t="s">
        <v>422</v>
      </c>
      <c r="B5" s="164" t="str">
        <f>+'Costo C. di Produzione'!C4</f>
        <v>Totale</v>
      </c>
      <c r="C5" s="164" t="str">
        <f>+'Costo C. di Produzione'!D4</f>
        <v>Totale IT</v>
      </c>
      <c r="D5" s="165" t="str">
        <f>+'Costo C. di Produzione'!E4</f>
        <v>Proponente 1</v>
      </c>
      <c r="E5" s="118" t="str">
        <f>+'Costo C. di Produzione'!F4</f>
        <v>Proponente 2</v>
      </c>
      <c r="F5" s="118" t="str">
        <f>+'Costo C. di Produzione'!G4</f>
        <v>Proponente 3</v>
      </c>
      <c r="G5" s="166" t="str">
        <f>+'Costo C. di Produzione'!H4</f>
        <v>Proponente 4</v>
      </c>
      <c r="H5" s="165" t="str">
        <f>+'Costo C. di Produzione'!I4</f>
        <v>NON Prop. 1</v>
      </c>
      <c r="I5" s="118" t="str">
        <f>+'Costo C. di Produzione'!J4</f>
        <v>NON Prop. 2</v>
      </c>
      <c r="J5" s="118" t="str">
        <f>+'Costo C. di Produzione'!K4</f>
        <v>NON Prop. 3</v>
      </c>
      <c r="K5" s="166" t="str">
        <f>+'Costo C. di Produzione'!L4</f>
        <v>NON Prop. 4</v>
      </c>
      <c r="L5" s="164" t="str">
        <f>+'Costo C. di Produzione'!M4</f>
        <v>Tot. EST</v>
      </c>
      <c r="M5" s="165" t="str">
        <f>+'Costo C. di Produzione'!N4</f>
        <v>Estero 1</v>
      </c>
      <c r="N5" s="118" t="str">
        <f>+'Costo C. di Produzione'!O4</f>
        <v>Estero 2</v>
      </c>
      <c r="O5" s="118" t="str">
        <f>+'Costo C. di Produzione'!P4</f>
        <v>Estero 3</v>
      </c>
      <c r="P5" s="119" t="str">
        <f>+'Costo C. di Produzione'!Q4</f>
        <v>Estero 4</v>
      </c>
    </row>
    <row r="6" spans="1:32" s="169" customFormat="1" ht="27" customHeight="1" x14ac:dyDescent="0.25">
      <c r="A6" s="167" t="s">
        <v>92</v>
      </c>
      <c r="B6" s="168"/>
      <c r="C6" s="168"/>
      <c r="D6" s="366" t="str">
        <f>+'Costo C. di Produzione'!E5</f>
        <v>... (ragione sociale Proponente 1)</v>
      </c>
      <c r="E6" s="384" t="str">
        <f>+'Costo C. di Produzione'!F5</f>
        <v>... (ragione sociale Proponente 2)</v>
      </c>
      <c r="F6" s="384" t="str">
        <f>+'Costo C. di Produzione'!G5</f>
        <v>... (ragione sociale Proponente 3)</v>
      </c>
      <c r="G6" s="367" t="str">
        <f>+'Costo C. di Produzione'!H5</f>
        <v>... (ragione sociale Proponente 4)</v>
      </c>
      <c r="H6" s="366" t="str">
        <f>+'Costo C. di Produzione'!I5</f>
        <v>... (ragione sociale altro italiano 1)</v>
      </c>
      <c r="I6" s="384" t="str">
        <f>+'Costo C. di Produzione'!J5</f>
        <v>... (ragione sociale altro italiano 2)</v>
      </c>
      <c r="J6" s="384" t="str">
        <f>+'Costo C. di Produzione'!K5</f>
        <v>... (ragione sociale altro italiano 3)</v>
      </c>
      <c r="K6" s="367" t="str">
        <f>+'Costo C. di Produzione'!L5</f>
        <v>... (ragione sociale altro italiano 4)</v>
      </c>
      <c r="L6" s="368"/>
      <c r="M6" s="366" t="str">
        <f>+'Costo C. di Produzione'!N5</f>
        <v>... (ragione sociale estero 1)</v>
      </c>
      <c r="N6" s="384" t="str">
        <f>+'Costo C. di Produzione'!O5</f>
        <v>... (ragione sociale estero 2)</v>
      </c>
      <c r="O6" s="384" t="str">
        <f>+'Costo C. di Produzione'!P5</f>
        <v>... (ragione sociale estero 3)</v>
      </c>
      <c r="P6" s="369" t="str">
        <f>+'Costo C. di Produzione'!Q5</f>
        <v>... (ragione sociale estero 4)</v>
      </c>
    </row>
    <row r="7" spans="1:32" s="46" customFormat="1" ht="13.8" thickBot="1" x14ac:dyDescent="0.3">
      <c r="A7" s="413" t="s">
        <v>433</v>
      </c>
      <c r="B7" s="114">
        <f>+C7+L7</f>
        <v>0</v>
      </c>
      <c r="C7" s="114">
        <f>+SUM(D7:K7)</f>
        <v>0</v>
      </c>
      <c r="D7" s="414">
        <f>+'Costo C. di Produzione'!E75</f>
        <v>0</v>
      </c>
      <c r="E7" s="415">
        <f>+'Costo C. di Produzione'!F75</f>
        <v>0</v>
      </c>
      <c r="F7" s="415">
        <f>+'Costo C. di Produzione'!G75</f>
        <v>0</v>
      </c>
      <c r="G7" s="416">
        <f>+'Costo C. di Produzione'!H75</f>
        <v>0</v>
      </c>
      <c r="H7" s="414">
        <f>+'Costo C. di Produzione'!I75</f>
        <v>0</v>
      </c>
      <c r="I7" s="415">
        <f>+'Costo C. di Produzione'!J75</f>
        <v>0</v>
      </c>
      <c r="J7" s="415">
        <f>+'Costo C. di Produzione'!K75</f>
        <v>0</v>
      </c>
      <c r="K7" s="416">
        <f>+'Costo C. di Produzione'!L75</f>
        <v>0</v>
      </c>
      <c r="L7" s="114">
        <f>+SUM(M7:P7)</f>
        <v>0</v>
      </c>
      <c r="M7" s="414">
        <f>+'Costo C. di Produzione'!N75</f>
        <v>0</v>
      </c>
      <c r="N7" s="415">
        <f>+'Costo C. di Produzione'!O75</f>
        <v>0</v>
      </c>
      <c r="O7" s="415">
        <f>+'Costo C. di Produzione'!P75</f>
        <v>0</v>
      </c>
      <c r="P7" s="316">
        <f>+'Costo C. di Produzione'!Q75</f>
        <v>0</v>
      </c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</row>
    <row r="8" spans="1:32" ht="5.0999999999999996" customHeight="1" thickBot="1" x14ac:dyDescent="0.3">
      <c r="A8" s="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3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9" spans="1:32" x14ac:dyDescent="0.25">
      <c r="A9" s="139" t="s">
        <v>449</v>
      </c>
      <c r="B9" s="171"/>
      <c r="C9" s="171"/>
      <c r="D9" s="68"/>
      <c r="E9" s="68"/>
      <c r="F9" s="68"/>
      <c r="G9" s="68"/>
      <c r="H9" s="68"/>
      <c r="I9" s="68"/>
      <c r="J9" s="171"/>
      <c r="K9" s="68"/>
      <c r="L9" s="68"/>
      <c r="M9" s="68"/>
      <c r="N9" s="68"/>
      <c r="O9" s="68"/>
      <c r="P9" s="69"/>
    </row>
    <row r="10" spans="1:32" x14ac:dyDescent="0.25">
      <c r="A10" s="418" t="s">
        <v>432</v>
      </c>
      <c r="B10" s="136">
        <f t="shared" ref="B10:B31" si="0">+C10+L10</f>
        <v>0</v>
      </c>
      <c r="C10" s="136">
        <f t="shared" ref="C10:C31" si="1">+SUM(D10:K10)</f>
        <v>0</v>
      </c>
      <c r="D10" s="172">
        <f t="shared" ref="D10:K10" si="2">+SUM(D11:D18)</f>
        <v>0</v>
      </c>
      <c r="E10" s="173">
        <f t="shared" si="2"/>
        <v>0</v>
      </c>
      <c r="F10" s="173">
        <f t="shared" si="2"/>
        <v>0</v>
      </c>
      <c r="G10" s="41">
        <f t="shared" si="2"/>
        <v>0</v>
      </c>
      <c r="H10" s="172">
        <f t="shared" si="2"/>
        <v>0</v>
      </c>
      <c r="I10" s="173">
        <f t="shared" si="2"/>
        <v>0</v>
      </c>
      <c r="J10" s="173">
        <f t="shared" si="2"/>
        <v>0</v>
      </c>
      <c r="K10" s="41">
        <f t="shared" si="2"/>
        <v>0</v>
      </c>
      <c r="L10" s="136">
        <f t="shared" ref="L10:L31" si="3">+SUM(M10:P10)</f>
        <v>0</v>
      </c>
      <c r="M10" s="172">
        <f>+SUM(M11:M18)</f>
        <v>0</v>
      </c>
      <c r="N10" s="173">
        <f>+SUM(N11:N18)</f>
        <v>0</v>
      </c>
      <c r="O10" s="173">
        <f>+SUM(O11:O18)</f>
        <v>0</v>
      </c>
      <c r="P10" s="174">
        <f>+SUM(P11:P18)</f>
        <v>0</v>
      </c>
    </row>
    <row r="11" spans="1:32" x14ac:dyDescent="0.25">
      <c r="A11" s="175" t="s">
        <v>298</v>
      </c>
      <c r="B11" s="73">
        <f t="shared" si="0"/>
        <v>0</v>
      </c>
      <c r="C11" s="73">
        <f t="shared" si="1"/>
        <v>0</v>
      </c>
      <c r="D11" s="74"/>
      <c r="E11" s="75"/>
      <c r="F11" s="75"/>
      <c r="G11" s="76"/>
      <c r="H11" s="74"/>
      <c r="I11" s="75"/>
      <c r="J11" s="75"/>
      <c r="K11" s="76"/>
      <c r="L11" s="73">
        <v>0</v>
      </c>
      <c r="M11" s="377"/>
      <c r="N11" s="378"/>
      <c r="O11" s="378"/>
      <c r="P11" s="385"/>
    </row>
    <row r="12" spans="1:32" x14ac:dyDescent="0.25">
      <c r="A12" s="175" t="s">
        <v>185</v>
      </c>
      <c r="B12" s="73">
        <f t="shared" si="0"/>
        <v>0</v>
      </c>
      <c r="C12" s="73">
        <f t="shared" si="1"/>
        <v>0</v>
      </c>
      <c r="D12" s="74"/>
      <c r="E12" s="75"/>
      <c r="F12" s="75"/>
      <c r="G12" s="76"/>
      <c r="H12" s="74"/>
      <c r="I12" s="75"/>
      <c r="J12" s="75"/>
      <c r="K12" s="76"/>
      <c r="L12" s="73">
        <v>0</v>
      </c>
      <c r="M12" s="377"/>
      <c r="N12" s="378"/>
      <c r="O12" s="378"/>
      <c r="P12" s="385"/>
    </row>
    <row r="13" spans="1:32" x14ac:dyDescent="0.25">
      <c r="A13" s="175" t="s">
        <v>413</v>
      </c>
      <c r="B13" s="73"/>
      <c r="C13" s="73"/>
      <c r="D13" s="74"/>
      <c r="E13" s="75"/>
      <c r="F13" s="75"/>
      <c r="G13" s="76"/>
      <c r="H13" s="74"/>
      <c r="I13" s="75"/>
      <c r="J13" s="75"/>
      <c r="K13" s="76"/>
      <c r="L13" s="73">
        <v>0</v>
      </c>
      <c r="M13" s="377"/>
      <c r="N13" s="378"/>
      <c r="O13" s="378"/>
      <c r="P13" s="385"/>
    </row>
    <row r="14" spans="1:32" x14ac:dyDescent="0.25">
      <c r="A14" s="548" t="s">
        <v>414</v>
      </c>
      <c r="B14" s="73">
        <f t="shared" ref="B14" si="4">+C14+L14</f>
        <v>0</v>
      </c>
      <c r="C14" s="73">
        <f t="shared" ref="C14" si="5">+SUM(D14:K14)</f>
        <v>0</v>
      </c>
      <c r="D14" s="74"/>
      <c r="E14" s="75"/>
      <c r="F14" s="75"/>
      <c r="G14" s="76"/>
      <c r="H14" s="74"/>
      <c r="I14" s="75"/>
      <c r="J14" s="75"/>
      <c r="K14" s="76"/>
      <c r="L14" s="73">
        <v>0</v>
      </c>
      <c r="M14" s="377"/>
      <c r="N14" s="378"/>
      <c r="O14" s="378"/>
      <c r="P14" s="385"/>
    </row>
    <row r="15" spans="1:32" x14ac:dyDescent="0.25">
      <c r="A15" s="548" t="s">
        <v>414</v>
      </c>
      <c r="B15" s="73">
        <f t="shared" si="0"/>
        <v>0</v>
      </c>
      <c r="C15" s="73">
        <f t="shared" si="1"/>
        <v>0</v>
      </c>
      <c r="D15" s="74"/>
      <c r="E15" s="75"/>
      <c r="F15" s="75"/>
      <c r="G15" s="76"/>
      <c r="H15" s="74"/>
      <c r="I15" s="75"/>
      <c r="J15" s="75"/>
      <c r="K15" s="76"/>
      <c r="L15" s="73">
        <v>0</v>
      </c>
      <c r="M15" s="377"/>
      <c r="N15" s="378"/>
      <c r="O15" s="378"/>
      <c r="P15" s="385"/>
    </row>
    <row r="16" spans="1:32" x14ac:dyDescent="0.25">
      <c r="A16" s="175" t="s">
        <v>299</v>
      </c>
      <c r="B16" s="73">
        <f t="shared" si="0"/>
        <v>0</v>
      </c>
      <c r="C16" s="73">
        <f t="shared" si="1"/>
        <v>0</v>
      </c>
      <c r="D16" s="377"/>
      <c r="E16" s="378"/>
      <c r="F16" s="378"/>
      <c r="G16" s="379"/>
      <c r="H16" s="377"/>
      <c r="I16" s="378"/>
      <c r="J16" s="378"/>
      <c r="K16" s="379"/>
      <c r="L16" s="73">
        <f t="shared" si="3"/>
        <v>0</v>
      </c>
      <c r="M16" s="74"/>
      <c r="N16" s="75"/>
      <c r="O16" s="75"/>
      <c r="P16" s="77"/>
    </row>
    <row r="17" spans="1:16" s="374" customFormat="1" ht="22.8" x14ac:dyDescent="0.3">
      <c r="A17" s="549" t="s">
        <v>415</v>
      </c>
      <c r="B17" s="370">
        <f t="shared" si="0"/>
        <v>0</v>
      </c>
      <c r="C17" s="370">
        <f t="shared" si="1"/>
        <v>0</v>
      </c>
      <c r="D17" s="392"/>
      <c r="E17" s="393"/>
      <c r="F17" s="393"/>
      <c r="G17" s="394"/>
      <c r="H17" s="392"/>
      <c r="I17" s="393"/>
      <c r="J17" s="393"/>
      <c r="K17" s="394"/>
      <c r="L17" s="370">
        <f t="shared" si="3"/>
        <v>0</v>
      </c>
      <c r="M17" s="371"/>
      <c r="N17" s="372"/>
      <c r="O17" s="372"/>
      <c r="P17" s="373"/>
    </row>
    <row r="18" spans="1:16" s="374" customFormat="1" ht="22.8" x14ac:dyDescent="0.3">
      <c r="A18" s="549" t="s">
        <v>415</v>
      </c>
      <c r="B18" s="370">
        <f t="shared" si="0"/>
        <v>0</v>
      </c>
      <c r="C18" s="370">
        <f t="shared" si="1"/>
        <v>0</v>
      </c>
      <c r="D18" s="392"/>
      <c r="E18" s="393"/>
      <c r="F18" s="393"/>
      <c r="G18" s="394"/>
      <c r="H18" s="392"/>
      <c r="I18" s="393"/>
      <c r="J18" s="393"/>
      <c r="K18" s="394"/>
      <c r="L18" s="370">
        <f t="shared" si="3"/>
        <v>0</v>
      </c>
      <c r="M18" s="371"/>
      <c r="N18" s="372"/>
      <c r="O18" s="372"/>
      <c r="P18" s="373"/>
    </row>
    <row r="19" spans="1:16" x14ac:dyDescent="0.25">
      <c r="A19" s="418" t="s">
        <v>434</v>
      </c>
      <c r="B19" s="136">
        <f t="shared" si="0"/>
        <v>0</v>
      </c>
      <c r="C19" s="136">
        <f t="shared" si="1"/>
        <v>0</v>
      </c>
      <c r="D19" s="172">
        <f t="shared" ref="D19:K19" si="6">+SUM(D20:D25)</f>
        <v>0</v>
      </c>
      <c r="E19" s="173">
        <f t="shared" si="6"/>
        <v>0</v>
      </c>
      <c r="F19" s="173">
        <f t="shared" si="6"/>
        <v>0</v>
      </c>
      <c r="G19" s="41">
        <f t="shared" si="6"/>
        <v>0</v>
      </c>
      <c r="H19" s="172">
        <f t="shared" si="6"/>
        <v>0</v>
      </c>
      <c r="I19" s="173">
        <f t="shared" si="6"/>
        <v>0</v>
      </c>
      <c r="J19" s="173">
        <f t="shared" si="6"/>
        <v>0</v>
      </c>
      <c r="K19" s="41">
        <f t="shared" si="6"/>
        <v>0</v>
      </c>
      <c r="L19" s="136">
        <f t="shared" si="3"/>
        <v>0</v>
      </c>
      <c r="M19" s="172">
        <f>+SUM(M20:M25)</f>
        <v>0</v>
      </c>
      <c r="N19" s="173">
        <f>+SUM(N20:N25)</f>
        <v>0</v>
      </c>
      <c r="O19" s="173">
        <f>+SUM(O20:O25)</f>
        <v>0</v>
      </c>
      <c r="P19" s="174">
        <f>+SUM(P20:P25)</f>
        <v>0</v>
      </c>
    </row>
    <row r="20" spans="1:16" x14ac:dyDescent="0.25">
      <c r="A20" s="175" t="s">
        <v>187</v>
      </c>
      <c r="B20" s="73">
        <f t="shared" si="0"/>
        <v>0</v>
      </c>
      <c r="C20" s="73">
        <f t="shared" si="1"/>
        <v>0</v>
      </c>
      <c r="D20" s="74"/>
      <c r="E20" s="75"/>
      <c r="F20" s="75"/>
      <c r="G20" s="76"/>
      <c r="H20" s="74"/>
      <c r="I20" s="75"/>
      <c r="J20" s="75"/>
      <c r="K20" s="76"/>
      <c r="L20" s="73">
        <f t="shared" si="3"/>
        <v>0</v>
      </c>
      <c r="M20" s="74"/>
      <c r="N20" s="75"/>
      <c r="O20" s="75"/>
      <c r="P20" s="77"/>
    </row>
    <row r="21" spans="1:16" x14ac:dyDescent="0.25">
      <c r="A21" s="175" t="s">
        <v>188</v>
      </c>
      <c r="B21" s="73">
        <f t="shared" si="0"/>
        <v>0</v>
      </c>
      <c r="C21" s="73">
        <f t="shared" si="1"/>
        <v>0</v>
      </c>
      <c r="D21" s="74"/>
      <c r="E21" s="75"/>
      <c r="F21" s="75"/>
      <c r="G21" s="76"/>
      <c r="H21" s="74"/>
      <c r="I21" s="75"/>
      <c r="J21" s="75"/>
      <c r="K21" s="76"/>
      <c r="L21" s="73">
        <f t="shared" si="3"/>
        <v>0</v>
      </c>
      <c r="M21" s="74"/>
      <c r="N21" s="75"/>
      <c r="O21" s="75"/>
      <c r="P21" s="77"/>
    </row>
    <row r="22" spans="1:16" x14ac:dyDescent="0.25">
      <c r="A22" s="175" t="s">
        <v>189</v>
      </c>
      <c r="B22" s="73">
        <f t="shared" si="0"/>
        <v>0</v>
      </c>
      <c r="C22" s="73">
        <f t="shared" si="1"/>
        <v>0</v>
      </c>
      <c r="D22" s="74"/>
      <c r="E22" s="75"/>
      <c r="F22" s="75"/>
      <c r="G22" s="76"/>
      <c r="H22" s="74"/>
      <c r="I22" s="75"/>
      <c r="J22" s="75"/>
      <c r="K22" s="76"/>
      <c r="L22" s="73">
        <f t="shared" si="3"/>
        <v>0</v>
      </c>
      <c r="M22" s="74"/>
      <c r="N22" s="75"/>
      <c r="O22" s="75"/>
      <c r="P22" s="77"/>
    </row>
    <row r="23" spans="1:16" x14ac:dyDescent="0.25">
      <c r="A23" s="175" t="s">
        <v>191</v>
      </c>
      <c r="B23" s="73">
        <f t="shared" si="0"/>
        <v>0</v>
      </c>
      <c r="C23" s="73">
        <f t="shared" si="1"/>
        <v>0</v>
      </c>
      <c r="D23" s="74"/>
      <c r="E23" s="75"/>
      <c r="F23" s="75"/>
      <c r="G23" s="76"/>
      <c r="H23" s="74"/>
      <c r="I23" s="75"/>
      <c r="J23" s="75"/>
      <c r="K23" s="76"/>
      <c r="L23" s="73">
        <f t="shared" si="3"/>
        <v>0</v>
      </c>
      <c r="M23" s="74"/>
      <c r="N23" s="75"/>
      <c r="O23" s="75"/>
      <c r="P23" s="77"/>
    </row>
    <row r="24" spans="1:16" x14ac:dyDescent="0.25">
      <c r="A24" s="376" t="s">
        <v>192</v>
      </c>
      <c r="B24" s="73">
        <f t="shared" si="0"/>
        <v>0</v>
      </c>
      <c r="C24" s="73">
        <f t="shared" si="1"/>
        <v>0</v>
      </c>
      <c r="D24" s="74"/>
      <c r="E24" s="75"/>
      <c r="F24" s="75"/>
      <c r="G24" s="76"/>
      <c r="H24" s="74"/>
      <c r="I24" s="75"/>
      <c r="J24" s="75"/>
      <c r="K24" s="76"/>
      <c r="L24" s="73">
        <f t="shared" si="3"/>
        <v>0</v>
      </c>
      <c r="M24" s="74"/>
      <c r="N24" s="75"/>
      <c r="O24" s="75"/>
      <c r="P24" s="77"/>
    </row>
    <row r="25" spans="1:16" x14ac:dyDescent="0.25">
      <c r="A25" s="376" t="s">
        <v>192</v>
      </c>
      <c r="B25" s="73">
        <f t="shared" si="0"/>
        <v>0</v>
      </c>
      <c r="C25" s="73">
        <f t="shared" si="1"/>
        <v>0</v>
      </c>
      <c r="D25" s="74"/>
      <c r="E25" s="75"/>
      <c r="F25" s="75"/>
      <c r="G25" s="76"/>
      <c r="H25" s="74"/>
      <c r="I25" s="75"/>
      <c r="J25" s="75"/>
      <c r="K25" s="76"/>
      <c r="L25" s="73">
        <f t="shared" si="3"/>
        <v>0</v>
      </c>
      <c r="M25" s="74"/>
      <c r="N25" s="75"/>
      <c r="O25" s="75"/>
      <c r="P25" s="77"/>
    </row>
    <row r="26" spans="1:16" x14ac:dyDescent="0.25">
      <c r="A26" s="176" t="s">
        <v>450</v>
      </c>
      <c r="B26" s="136">
        <f t="shared" si="0"/>
        <v>0</v>
      </c>
      <c r="C26" s="136">
        <f t="shared" si="1"/>
        <v>0</v>
      </c>
      <c r="D26" s="172">
        <f t="shared" ref="D26:K26" si="7">+D10+D19</f>
        <v>0</v>
      </c>
      <c r="E26" s="173">
        <f t="shared" si="7"/>
        <v>0</v>
      </c>
      <c r="F26" s="173">
        <f t="shared" si="7"/>
        <v>0</v>
      </c>
      <c r="G26" s="41">
        <f t="shared" si="7"/>
        <v>0</v>
      </c>
      <c r="H26" s="172">
        <f t="shared" si="7"/>
        <v>0</v>
      </c>
      <c r="I26" s="173">
        <f t="shared" si="7"/>
        <v>0</v>
      </c>
      <c r="J26" s="173">
        <f t="shared" si="7"/>
        <v>0</v>
      </c>
      <c r="K26" s="41">
        <f t="shared" si="7"/>
        <v>0</v>
      </c>
      <c r="L26" s="136">
        <f t="shared" si="3"/>
        <v>0</v>
      </c>
      <c r="M26" s="172">
        <f>+M10+M19</f>
        <v>0</v>
      </c>
      <c r="N26" s="173">
        <f>+N10+N19</f>
        <v>0</v>
      </c>
      <c r="O26" s="173">
        <f>+O10+O19</f>
        <v>0</v>
      </c>
      <c r="P26" s="174">
        <f>+P10+P19</f>
        <v>0</v>
      </c>
    </row>
    <row r="27" spans="1:16" x14ac:dyDescent="0.25">
      <c r="A27" s="418" t="s">
        <v>436</v>
      </c>
      <c r="B27" s="136">
        <f t="shared" si="0"/>
        <v>0</v>
      </c>
      <c r="C27" s="136">
        <f t="shared" si="1"/>
        <v>0</v>
      </c>
      <c r="D27" s="172">
        <f t="shared" ref="D27:K27" si="8">+SUM(D28:D30)</f>
        <v>0</v>
      </c>
      <c r="E27" s="173">
        <f t="shared" si="8"/>
        <v>0</v>
      </c>
      <c r="F27" s="173">
        <f t="shared" si="8"/>
        <v>0</v>
      </c>
      <c r="G27" s="41">
        <f t="shared" si="8"/>
        <v>0</v>
      </c>
      <c r="H27" s="172">
        <f t="shared" si="8"/>
        <v>0</v>
      </c>
      <c r="I27" s="173">
        <f t="shared" si="8"/>
        <v>0</v>
      </c>
      <c r="J27" s="173">
        <f t="shared" si="8"/>
        <v>0</v>
      </c>
      <c r="K27" s="41">
        <f t="shared" si="8"/>
        <v>0</v>
      </c>
      <c r="L27" s="136">
        <f t="shared" si="3"/>
        <v>0</v>
      </c>
      <c r="M27" s="172">
        <f>+SUM(M28:M30)</f>
        <v>0</v>
      </c>
      <c r="N27" s="173">
        <f>+SUM(N28:N30)</f>
        <v>0</v>
      </c>
      <c r="O27" s="173">
        <f>+SUM(O28:O30)</f>
        <v>0</v>
      </c>
      <c r="P27" s="174">
        <f>+SUM(P28:P30)</f>
        <v>0</v>
      </c>
    </row>
    <row r="28" spans="1:16" x14ac:dyDescent="0.25">
      <c r="A28" s="376" t="s">
        <v>416</v>
      </c>
      <c r="B28" s="73">
        <f t="shared" si="0"/>
        <v>0</v>
      </c>
      <c r="C28" s="73">
        <f t="shared" si="1"/>
        <v>0</v>
      </c>
      <c r="D28" s="74"/>
      <c r="E28" s="75"/>
      <c r="F28" s="75"/>
      <c r="G28" s="76"/>
      <c r="H28" s="74"/>
      <c r="I28" s="75"/>
      <c r="J28" s="75"/>
      <c r="K28" s="76"/>
      <c r="L28" s="73">
        <f t="shared" si="3"/>
        <v>0</v>
      </c>
      <c r="M28" s="74"/>
      <c r="N28" s="75"/>
      <c r="O28" s="75"/>
      <c r="P28" s="77"/>
    </row>
    <row r="29" spans="1:16" x14ac:dyDescent="0.25">
      <c r="A29" s="376" t="s">
        <v>416</v>
      </c>
      <c r="B29" s="73">
        <f t="shared" si="0"/>
        <v>0</v>
      </c>
      <c r="C29" s="73">
        <f t="shared" si="1"/>
        <v>0</v>
      </c>
      <c r="D29" s="74"/>
      <c r="E29" s="75"/>
      <c r="F29" s="75"/>
      <c r="G29" s="76"/>
      <c r="H29" s="74"/>
      <c r="I29" s="75"/>
      <c r="J29" s="75"/>
      <c r="K29" s="76"/>
      <c r="L29" s="73">
        <f t="shared" si="3"/>
        <v>0</v>
      </c>
      <c r="M29" s="74"/>
      <c r="N29" s="75"/>
      <c r="O29" s="75"/>
      <c r="P29" s="77"/>
    </row>
    <row r="30" spans="1:16" x14ac:dyDescent="0.25">
      <c r="A30" s="376" t="s">
        <v>416</v>
      </c>
      <c r="B30" s="73">
        <f t="shared" si="0"/>
        <v>0</v>
      </c>
      <c r="C30" s="73">
        <f t="shared" si="1"/>
        <v>0</v>
      </c>
      <c r="D30" s="74"/>
      <c r="E30" s="75"/>
      <c r="F30" s="75"/>
      <c r="G30" s="76"/>
      <c r="H30" s="74"/>
      <c r="I30" s="75"/>
      <c r="J30" s="75"/>
      <c r="K30" s="76"/>
      <c r="L30" s="73">
        <f t="shared" si="3"/>
        <v>0</v>
      </c>
      <c r="M30" s="74"/>
      <c r="N30" s="75"/>
      <c r="O30" s="75"/>
      <c r="P30" s="77"/>
    </row>
    <row r="31" spans="1:16" ht="12.9" customHeight="1" x14ac:dyDescent="0.25">
      <c r="A31" s="176" t="s">
        <v>435</v>
      </c>
      <c r="B31" s="136">
        <f t="shared" si="0"/>
        <v>0</v>
      </c>
      <c r="C31" s="136">
        <f t="shared" si="1"/>
        <v>0</v>
      </c>
      <c r="D31" s="172">
        <f>+D26+D27</f>
        <v>0</v>
      </c>
      <c r="E31" s="173">
        <f t="shared" ref="E31:P31" si="9">+E26+E27</f>
        <v>0</v>
      </c>
      <c r="F31" s="173">
        <f t="shared" si="9"/>
        <v>0</v>
      </c>
      <c r="G31" s="41">
        <f t="shared" si="9"/>
        <v>0</v>
      </c>
      <c r="H31" s="172">
        <f t="shared" si="9"/>
        <v>0</v>
      </c>
      <c r="I31" s="173">
        <f t="shared" si="9"/>
        <v>0</v>
      </c>
      <c r="J31" s="173">
        <f t="shared" si="9"/>
        <v>0</v>
      </c>
      <c r="K31" s="41">
        <f t="shared" si="9"/>
        <v>0</v>
      </c>
      <c r="L31" s="136">
        <f t="shared" si="3"/>
        <v>0</v>
      </c>
      <c r="M31" s="172">
        <f t="shared" si="9"/>
        <v>0</v>
      </c>
      <c r="N31" s="173">
        <f t="shared" si="9"/>
        <v>0</v>
      </c>
      <c r="O31" s="173">
        <f t="shared" si="9"/>
        <v>0</v>
      </c>
      <c r="P31" s="174">
        <f t="shared" si="9"/>
        <v>0</v>
      </c>
    </row>
    <row r="32" spans="1:16" ht="5.0999999999999996" customHeight="1" x14ac:dyDescent="0.25">
      <c r="A32" s="375"/>
      <c r="B32" s="120"/>
      <c r="C32" s="120"/>
      <c r="D32" s="112"/>
      <c r="E32" s="112"/>
      <c r="F32" s="112"/>
      <c r="G32" s="112"/>
      <c r="H32" s="112"/>
      <c r="I32" s="112"/>
      <c r="J32" s="112"/>
      <c r="K32" s="112"/>
      <c r="L32" s="120"/>
      <c r="M32" s="112"/>
      <c r="N32" s="112"/>
      <c r="O32" s="112"/>
      <c r="P32" s="113"/>
    </row>
    <row r="33" spans="1:16" x14ac:dyDescent="0.25">
      <c r="A33" s="158" t="s">
        <v>181</v>
      </c>
      <c r="B33" s="15"/>
      <c r="C33" s="15"/>
      <c r="D33" s="3"/>
      <c r="E33" s="3"/>
      <c r="F33" s="3"/>
      <c r="G33" s="3"/>
      <c r="H33" s="3"/>
      <c r="I33" s="3"/>
      <c r="J33" s="15"/>
      <c r="K33" s="3"/>
      <c r="L33" s="3"/>
      <c r="M33" s="3"/>
      <c r="N33" s="3"/>
      <c r="O33" s="3"/>
      <c r="P33" s="13"/>
    </row>
    <row r="34" spans="1:16" s="177" customFormat="1" ht="30" customHeight="1" x14ac:dyDescent="0.3">
      <c r="A34" s="742" t="s">
        <v>417</v>
      </c>
      <c r="B34" s="743"/>
      <c r="C34" s="743"/>
      <c r="D34" s="743"/>
      <c r="E34" s="743"/>
      <c r="F34" s="743"/>
      <c r="G34" s="743"/>
      <c r="H34" s="743"/>
      <c r="I34" s="743"/>
      <c r="J34" s="743"/>
      <c r="K34" s="743"/>
      <c r="L34" s="743"/>
      <c r="M34" s="743"/>
      <c r="N34" s="743"/>
      <c r="O34" s="743"/>
      <c r="P34" s="744"/>
    </row>
    <row r="35" spans="1:16" ht="5.0999999999999996" customHeight="1" thickBot="1" x14ac:dyDescent="0.3">
      <c r="A35" s="22"/>
      <c r="B35" s="138"/>
      <c r="C35" s="138"/>
      <c r="D35" s="23"/>
      <c r="E35" s="23"/>
      <c r="F35" s="23"/>
      <c r="G35" s="23"/>
      <c r="H35" s="23"/>
      <c r="I35" s="23"/>
      <c r="J35" s="138"/>
      <c r="K35" s="23"/>
      <c r="L35" s="23"/>
      <c r="M35" s="23"/>
      <c r="N35" s="23"/>
      <c r="O35" s="23"/>
      <c r="P35" s="24"/>
    </row>
    <row r="36" spans="1:16" ht="5.0999999999999996" customHeight="1" x14ac:dyDescent="0.25">
      <c r="A36" s="49"/>
      <c r="B36" s="178"/>
      <c r="C36" s="178"/>
      <c r="D36" s="20"/>
      <c r="E36" s="20"/>
      <c r="F36" s="20"/>
      <c r="G36" s="20"/>
      <c r="H36" s="20"/>
      <c r="I36" s="20"/>
      <c r="J36" s="178"/>
      <c r="K36" s="20"/>
      <c r="L36" s="20"/>
      <c r="M36" s="20"/>
      <c r="N36" s="20"/>
      <c r="O36" s="20"/>
      <c r="P36" s="21"/>
    </row>
    <row r="37" spans="1:16" ht="15" customHeight="1" x14ac:dyDescent="0.25">
      <c r="A37" s="745" t="s">
        <v>431</v>
      </c>
      <c r="B37" s="746"/>
      <c r="C37" s="15"/>
      <c r="D37" s="3"/>
      <c r="E37" s="3"/>
      <c r="F37" s="3"/>
      <c r="G37" s="3"/>
      <c r="H37" s="3"/>
      <c r="I37" s="3"/>
      <c r="J37" s="15"/>
      <c r="K37" s="3"/>
      <c r="L37" s="3"/>
      <c r="M37" s="3"/>
      <c r="N37" s="3"/>
      <c r="O37" s="3"/>
      <c r="P37" s="13"/>
    </row>
    <row r="38" spans="1:16" ht="12.9" customHeight="1" x14ac:dyDescent="0.25">
      <c r="A38" s="12" t="s">
        <v>437</v>
      </c>
      <c r="B38" s="15"/>
      <c r="C38" s="15"/>
      <c r="D38" s="419" t="str">
        <f>+Coproduttori!I6</f>
        <v>NO</v>
      </c>
      <c r="E38" s="420" t="str">
        <f>+Coproduttori!I7</f>
        <v>NO</v>
      </c>
      <c r="F38" s="420" t="str">
        <f>+Coproduttori!I8</f>
        <v>NO</v>
      </c>
      <c r="G38" s="420" t="str">
        <f>+Coproduttori!I9</f>
        <v>NO</v>
      </c>
      <c r="H38" s="420" t="str">
        <f>+Coproduttori!I11</f>
        <v>NO</v>
      </c>
      <c r="I38" s="420" t="str">
        <f>+Coproduttori!I12</f>
        <v>NO</v>
      </c>
      <c r="J38" s="420" t="str">
        <f>+Coproduttori!I13</f>
        <v>NO</v>
      </c>
      <c r="K38" s="421" t="str">
        <f>+Coproduttori!I14</f>
        <v>NO</v>
      </c>
      <c r="L38" s="3"/>
      <c r="M38" s="419" t="str">
        <f>+Coproduttori!I17</f>
        <v>NO</v>
      </c>
      <c r="N38" s="420" t="str">
        <f>+Coproduttori!I18</f>
        <v>NO</v>
      </c>
      <c r="O38" s="420" t="str">
        <f>+Coproduttori!I19</f>
        <v>NO</v>
      </c>
      <c r="P38" s="424" t="str">
        <f>+Coproduttori!I20</f>
        <v>NO</v>
      </c>
    </row>
    <row r="39" spans="1:16" ht="12.9" customHeight="1" x14ac:dyDescent="0.25">
      <c r="A39" s="12" t="s">
        <v>438</v>
      </c>
      <c r="B39" s="15"/>
      <c r="C39" s="15"/>
      <c r="D39" s="422">
        <f>+ IF(D38="SI",+Coproduttori!$L6,0)</f>
        <v>0</v>
      </c>
      <c r="E39" s="39">
        <f>+ IF(E38="SI",+Coproduttori!$L7,0)</f>
        <v>0</v>
      </c>
      <c r="F39" s="39">
        <f>+ IF(F38="SI",+Coproduttori!$L8,0)</f>
        <v>0</v>
      </c>
      <c r="G39" s="39">
        <f>+ IF(G38="SI",+Coproduttori!$L9,0)</f>
        <v>0</v>
      </c>
      <c r="H39" s="39">
        <f>+ IF(H38="SI",+Coproduttori!$L11,0)</f>
        <v>0</v>
      </c>
      <c r="I39" s="39">
        <f>+ IF(I38="SI",+Coproduttori!$L12,0)</f>
        <v>0</v>
      </c>
      <c r="J39" s="39">
        <f>+ IF(J38="SI",+Coproduttori!$L13,0)</f>
        <v>0</v>
      </c>
      <c r="K39" s="38">
        <f>+ IF(K38="SI",+Coproduttori!$L14,0)</f>
        <v>0</v>
      </c>
      <c r="L39" s="39"/>
      <c r="M39" s="422">
        <f>+ IF(M38="SI",+Coproduttori!$L17,0)</f>
        <v>0</v>
      </c>
      <c r="N39" s="39">
        <f>+ IF(N38="SI",+Coproduttori!$L18,0)</f>
        <v>0</v>
      </c>
      <c r="O39" s="39">
        <f>+ IF(O38="SI",+Coproduttori!$L19,0)</f>
        <v>0</v>
      </c>
      <c r="P39" s="150">
        <f>+ IF(P38="SI",+Coproduttori!$L20,0)</f>
        <v>0</v>
      </c>
    </row>
    <row r="40" spans="1:16" ht="12.9" customHeight="1" x14ac:dyDescent="0.25">
      <c r="A40" s="12" t="s">
        <v>443</v>
      </c>
      <c r="B40" s="15"/>
      <c r="C40" s="15"/>
      <c r="D40" s="422">
        <f>+D49</f>
        <v>0</v>
      </c>
      <c r="E40" s="39">
        <f t="shared" ref="E40:G40" si="10">+E49</f>
        <v>0</v>
      </c>
      <c r="F40" s="39">
        <f t="shared" si="10"/>
        <v>0</v>
      </c>
      <c r="G40" s="39">
        <f t="shared" si="10"/>
        <v>0</v>
      </c>
      <c r="H40" s="39"/>
      <c r="I40" s="39"/>
      <c r="J40" s="39"/>
      <c r="K40" s="38"/>
      <c r="L40" s="39"/>
      <c r="M40" s="422"/>
      <c r="N40" s="39"/>
      <c r="O40" s="39"/>
      <c r="P40" s="150"/>
    </row>
    <row r="41" spans="1:16" ht="12.9" customHeight="1" x14ac:dyDescent="0.25">
      <c r="A41" s="12" t="s">
        <v>444</v>
      </c>
      <c r="B41" s="15"/>
      <c r="C41" s="15"/>
      <c r="D41" s="422">
        <f>+ IF(D38="SI",+D7-D31,0)</f>
        <v>0</v>
      </c>
      <c r="E41" s="39">
        <f t="shared" ref="E41:P41" si="11">+ IF(E38="SI",+E7-E31,0)</f>
        <v>0</v>
      </c>
      <c r="F41" s="39">
        <f t="shared" si="11"/>
        <v>0</v>
      </c>
      <c r="G41" s="39">
        <f t="shared" si="11"/>
        <v>0</v>
      </c>
      <c r="H41" s="39">
        <f t="shared" si="11"/>
        <v>0</v>
      </c>
      <c r="I41" s="39">
        <f t="shared" si="11"/>
        <v>0</v>
      </c>
      <c r="J41" s="39">
        <f t="shared" si="11"/>
        <v>0</v>
      </c>
      <c r="K41" s="38">
        <f t="shared" si="11"/>
        <v>0</v>
      </c>
      <c r="L41" s="39"/>
      <c r="M41" s="422">
        <f t="shared" si="11"/>
        <v>0</v>
      </c>
      <c r="N41" s="39">
        <f t="shared" si="11"/>
        <v>0</v>
      </c>
      <c r="O41" s="39">
        <f t="shared" si="11"/>
        <v>0</v>
      </c>
      <c r="P41" s="150">
        <f t="shared" si="11"/>
        <v>0</v>
      </c>
    </row>
    <row r="42" spans="1:16" s="477" customFormat="1" ht="12.9" customHeight="1" x14ac:dyDescent="0.25">
      <c r="A42" s="478" t="s">
        <v>442</v>
      </c>
      <c r="B42" s="471"/>
      <c r="C42" s="471"/>
      <c r="D42" s="479">
        <f t="shared" ref="D42:K42" si="12">+ IF(D41=0,0,+D39/D41)</f>
        <v>0</v>
      </c>
      <c r="E42" s="480">
        <f t="shared" si="12"/>
        <v>0</v>
      </c>
      <c r="F42" s="480">
        <f t="shared" si="12"/>
        <v>0</v>
      </c>
      <c r="G42" s="480">
        <f t="shared" si="12"/>
        <v>0</v>
      </c>
      <c r="H42" s="480">
        <f t="shared" si="12"/>
        <v>0</v>
      </c>
      <c r="I42" s="480">
        <f t="shared" si="12"/>
        <v>0</v>
      </c>
      <c r="J42" s="480">
        <f t="shared" si="12"/>
        <v>0</v>
      </c>
      <c r="K42" s="481">
        <f t="shared" si="12"/>
        <v>0</v>
      </c>
      <c r="L42" s="480"/>
      <c r="M42" s="479">
        <f>+ IF(M41=0,0,+M39/M41)</f>
        <v>0</v>
      </c>
      <c r="N42" s="480">
        <f>+ IF(N41=0,0,+N39/N41)</f>
        <v>0</v>
      </c>
      <c r="O42" s="480">
        <f>+ IF(O41=0,0,+O39/O41)</f>
        <v>0</v>
      </c>
      <c r="P42" s="482">
        <f>+ IF(P41=0,0,+P39/P41)</f>
        <v>0</v>
      </c>
    </row>
    <row r="43" spans="1:16" ht="12.9" customHeight="1" x14ac:dyDescent="0.25">
      <c r="A43" s="12" t="s">
        <v>439</v>
      </c>
      <c r="B43" s="15"/>
      <c r="C43" s="15"/>
      <c r="D43" s="422">
        <f>+IF(D42&lt;0.5,0,+IF(D42&gt;2.5,5,+(D42-0.5)*2.5))</f>
        <v>0</v>
      </c>
      <c r="E43" s="39">
        <f t="shared" ref="E43:P43" si="13">+IF(E42&lt;0.5,0,+IF(E42&gt;2.5,5,+(E42-0.5)*2.5))</f>
        <v>0</v>
      </c>
      <c r="F43" s="39">
        <f t="shared" si="13"/>
        <v>0</v>
      </c>
      <c r="G43" s="39">
        <f t="shared" si="13"/>
        <v>0</v>
      </c>
      <c r="H43" s="39">
        <f t="shared" si="13"/>
        <v>0</v>
      </c>
      <c r="I43" s="39">
        <f t="shared" si="13"/>
        <v>0</v>
      </c>
      <c r="J43" s="39">
        <f t="shared" si="13"/>
        <v>0</v>
      </c>
      <c r="K43" s="38">
        <f t="shared" si="13"/>
        <v>0</v>
      </c>
      <c r="L43" s="39"/>
      <c r="M43" s="422">
        <f t="shared" si="13"/>
        <v>0</v>
      </c>
      <c r="N43" s="39">
        <f t="shared" si="13"/>
        <v>0</v>
      </c>
      <c r="O43" s="39">
        <f t="shared" si="13"/>
        <v>0</v>
      </c>
      <c r="P43" s="150">
        <f t="shared" si="13"/>
        <v>0</v>
      </c>
    </row>
    <row r="44" spans="1:16" s="477" customFormat="1" ht="12.9" customHeight="1" x14ac:dyDescent="0.25">
      <c r="A44" s="470" t="s">
        <v>441</v>
      </c>
      <c r="B44" s="471"/>
      <c r="C44" s="471"/>
      <c r="D44" s="472">
        <f>+ IF(D38="SI",+Coproduttori!$D6,0)</f>
        <v>0</v>
      </c>
      <c r="E44" s="473">
        <f>+ IF(E38="SI",+Coproduttori!$D7,0)</f>
        <v>0</v>
      </c>
      <c r="F44" s="473">
        <f>+ IF(F38="SI",+Coproduttori!$D8,0)</f>
        <v>0</v>
      </c>
      <c r="G44" s="473">
        <f>+ IF(G38="SI",+Coproduttori!$D9,0)</f>
        <v>0</v>
      </c>
      <c r="H44" s="473">
        <f>+ IF(H38="SI",+Coproduttori!$D11,0)</f>
        <v>0</v>
      </c>
      <c r="I44" s="473">
        <f>+ IF(I38="SI",+Coproduttori!$D12,0)</f>
        <v>0</v>
      </c>
      <c r="J44" s="473">
        <f>+ IF(J38="SI",+Coproduttori!$D13,0)</f>
        <v>0</v>
      </c>
      <c r="K44" s="474">
        <f>+ IF(K38="SI",+Coproduttori!$D14,0)</f>
        <v>0</v>
      </c>
      <c r="L44" s="475"/>
      <c r="M44" s="472">
        <f>+ IF(M38="SI",+Coproduttori!$D17,0)</f>
        <v>0</v>
      </c>
      <c r="N44" s="473">
        <f>+ IF(N38="SI",+Coproduttori!$D18,0)</f>
        <v>0</v>
      </c>
      <c r="O44" s="473">
        <f>+ IF(O38="SI",+Coproduttori!$D19,0)</f>
        <v>0</v>
      </c>
      <c r="P44" s="476">
        <f>+ IF(P38="SI",+Coproduttori!$D20,0)</f>
        <v>0</v>
      </c>
    </row>
    <row r="45" spans="1:16" ht="12.9" customHeight="1" x14ac:dyDescent="0.25">
      <c r="A45" s="42" t="s">
        <v>440</v>
      </c>
      <c r="B45" s="423">
        <f>+D43*D44+E43*E44+F43*F44+G43*G44+H43*H44+I43*I44+J43*J44+K43*K44+M43*M44+N43*N44+O43*O44+P43*P44</f>
        <v>0</v>
      </c>
      <c r="C45" s="15"/>
      <c r="D45" s="39"/>
      <c r="E45" s="3"/>
      <c r="F45" s="3"/>
      <c r="G45" s="3"/>
      <c r="H45" s="3"/>
      <c r="I45" s="39"/>
      <c r="J45" s="15"/>
      <c r="K45" s="3"/>
      <c r="L45" s="3"/>
      <c r="M45" s="3"/>
      <c r="N45" s="3"/>
      <c r="O45" s="3"/>
      <c r="P45" s="13"/>
    </row>
    <row r="46" spans="1:16" ht="5.0999999999999996" customHeight="1" thickBot="1" x14ac:dyDescent="0.3">
      <c r="A46" s="22"/>
      <c r="B46" s="138"/>
      <c r="C46" s="138"/>
      <c r="D46" s="23"/>
      <c r="E46" s="23"/>
      <c r="F46" s="23"/>
      <c r="G46" s="23"/>
      <c r="H46" s="23"/>
      <c r="I46" s="23"/>
      <c r="J46" s="138"/>
      <c r="K46" s="23"/>
      <c r="L46" s="23"/>
      <c r="M46" s="23"/>
      <c r="N46" s="23"/>
      <c r="O46" s="23"/>
      <c r="P46" s="24"/>
    </row>
    <row r="47" spans="1:16" x14ac:dyDescent="0.25">
      <c r="A47" s="139" t="s">
        <v>304</v>
      </c>
      <c r="B47" s="178"/>
      <c r="C47" s="178"/>
      <c r="D47" s="20"/>
      <c r="E47" s="20"/>
      <c r="F47" s="20"/>
      <c r="G47" s="20"/>
      <c r="H47" s="20"/>
      <c r="I47" s="20"/>
      <c r="J47" s="178"/>
      <c r="K47" s="20"/>
      <c r="L47" s="20"/>
      <c r="M47" s="20"/>
      <c r="N47" s="20"/>
      <c r="O47" s="20"/>
      <c r="P47" s="21"/>
    </row>
    <row r="48" spans="1:16" x14ac:dyDescent="0.25">
      <c r="A48" s="418" t="s">
        <v>445</v>
      </c>
      <c r="B48" s="136">
        <f t="shared" ref="B48:B58" si="14">+C48+L48</f>
        <v>0</v>
      </c>
      <c r="C48" s="136">
        <f t="shared" ref="C48:C60" si="15">+SUM(D48:K48)</f>
        <v>0</v>
      </c>
      <c r="D48" s="172">
        <f>+SUM(D49:D51)</f>
        <v>0</v>
      </c>
      <c r="E48" s="173">
        <f>+SUM(E49:E51)</f>
        <v>0</v>
      </c>
      <c r="F48" s="173">
        <f>+SUM(F49:F51)</f>
        <v>0</v>
      </c>
      <c r="G48" s="41">
        <f>+SUM(G49:G51)</f>
        <v>0</v>
      </c>
      <c r="H48" s="172">
        <f t="shared" ref="H48:K48" si="16">+SUM(H49:H51)</f>
        <v>0</v>
      </c>
      <c r="I48" s="173">
        <f t="shared" si="16"/>
        <v>0</v>
      </c>
      <c r="J48" s="173">
        <f t="shared" si="16"/>
        <v>0</v>
      </c>
      <c r="K48" s="41">
        <f t="shared" si="16"/>
        <v>0</v>
      </c>
      <c r="L48" s="136">
        <f t="shared" ref="L48:L60" si="17">+SUM(M48:P48)</f>
        <v>0</v>
      </c>
      <c r="M48" s="172">
        <f>+SUM(M49:M51)</f>
        <v>0</v>
      </c>
      <c r="N48" s="173">
        <f>+SUM(N49:N51)</f>
        <v>0</v>
      </c>
      <c r="O48" s="173">
        <f>+SUM(O49:O51)</f>
        <v>0</v>
      </c>
      <c r="P48" s="174">
        <f>+SUM(P49:P51)</f>
        <v>0</v>
      </c>
    </row>
    <row r="49" spans="1:16" x14ac:dyDescent="0.25">
      <c r="A49" s="175" t="s">
        <v>305</v>
      </c>
      <c r="B49" s="72">
        <f t="shared" si="14"/>
        <v>0</v>
      </c>
      <c r="C49" s="72">
        <f>+SUM(D49:K49)</f>
        <v>0</v>
      </c>
      <c r="D49" s="39">
        <f>+IF(Contributi!$G$9=0,0,+Contributi!$G$51/Contributi!$G$9*Contributi!$G5)</f>
        <v>0</v>
      </c>
      <c r="E49" s="39">
        <f>+IF(Contributi!$G$9=0,0,+Contributi!$G$51/Contributi!$G$9*Contributi!$G6)</f>
        <v>0</v>
      </c>
      <c r="F49" s="39">
        <f>+IF(Contributi!$G$9=0,0,+Contributi!$G$51/Contributi!$G$9*Contributi!$G7)</f>
        <v>0</v>
      </c>
      <c r="G49" s="39">
        <f>+IF(Contributi!$G$9=0,0,+Contributi!$G$51/Contributi!$G$9*Contributi!$G8)</f>
        <v>0</v>
      </c>
      <c r="H49" s="377"/>
      <c r="I49" s="378"/>
      <c r="J49" s="378"/>
      <c r="K49" s="379"/>
      <c r="L49" s="72"/>
      <c r="M49" s="377"/>
      <c r="N49" s="378"/>
      <c r="O49" s="378"/>
      <c r="P49" s="385"/>
    </row>
    <row r="50" spans="1:16" x14ac:dyDescent="0.25">
      <c r="A50" s="175" t="s">
        <v>186</v>
      </c>
      <c r="B50" s="72">
        <f t="shared" si="14"/>
        <v>0</v>
      </c>
      <c r="C50" s="72">
        <f t="shared" si="15"/>
        <v>0</v>
      </c>
      <c r="D50" s="74"/>
      <c r="E50" s="75"/>
      <c r="F50" s="75"/>
      <c r="G50" s="76"/>
      <c r="H50" s="74"/>
      <c r="I50" s="75"/>
      <c r="J50" s="75"/>
      <c r="K50" s="76"/>
      <c r="L50" s="72">
        <v>0</v>
      </c>
      <c r="M50" s="377"/>
      <c r="N50" s="378"/>
      <c r="O50" s="378"/>
      <c r="P50" s="385"/>
    </row>
    <row r="51" spans="1:16" x14ac:dyDescent="0.25">
      <c r="A51" s="386" t="s">
        <v>190</v>
      </c>
      <c r="B51" s="80">
        <f t="shared" si="14"/>
        <v>0</v>
      </c>
      <c r="C51" s="80">
        <f t="shared" si="15"/>
        <v>0</v>
      </c>
      <c r="D51" s="380"/>
      <c r="E51" s="381"/>
      <c r="F51" s="381"/>
      <c r="G51" s="382"/>
      <c r="H51" s="380"/>
      <c r="I51" s="381"/>
      <c r="J51" s="381"/>
      <c r="K51" s="382"/>
      <c r="L51" s="80">
        <f t="shared" si="17"/>
        <v>0</v>
      </c>
      <c r="M51" s="82"/>
      <c r="N51" s="83"/>
      <c r="O51" s="83"/>
      <c r="P51" s="85"/>
    </row>
    <row r="52" spans="1:16" x14ac:dyDescent="0.25">
      <c r="A52" s="418" t="s">
        <v>446</v>
      </c>
      <c r="B52" s="136">
        <f t="shared" si="14"/>
        <v>0</v>
      </c>
      <c r="C52" s="136">
        <f t="shared" si="15"/>
        <v>0</v>
      </c>
      <c r="D52" s="172">
        <f t="shared" ref="D52:K52" si="18">+SUM(D53:D58)</f>
        <v>0</v>
      </c>
      <c r="E52" s="173">
        <f t="shared" si="18"/>
        <v>0</v>
      </c>
      <c r="F52" s="173">
        <f t="shared" si="18"/>
        <v>0</v>
      </c>
      <c r="G52" s="41">
        <f t="shared" si="18"/>
        <v>0</v>
      </c>
      <c r="H52" s="172">
        <f t="shared" si="18"/>
        <v>0</v>
      </c>
      <c r="I52" s="173">
        <f t="shared" si="18"/>
        <v>0</v>
      </c>
      <c r="J52" s="173">
        <f t="shared" si="18"/>
        <v>0</v>
      </c>
      <c r="K52" s="41">
        <f t="shared" si="18"/>
        <v>0</v>
      </c>
      <c r="L52" s="136">
        <f t="shared" si="17"/>
        <v>0</v>
      </c>
      <c r="M52" s="172">
        <f t="shared" ref="M52:P52" si="19">+SUM(M53:M58)</f>
        <v>0</v>
      </c>
      <c r="N52" s="173">
        <f t="shared" si="19"/>
        <v>0</v>
      </c>
      <c r="O52" s="173">
        <f t="shared" si="19"/>
        <v>0</v>
      </c>
      <c r="P52" s="174">
        <f t="shared" si="19"/>
        <v>0</v>
      </c>
    </row>
    <row r="53" spans="1:16" x14ac:dyDescent="0.25">
      <c r="A53" s="175" t="s">
        <v>187</v>
      </c>
      <c r="B53" s="72">
        <f t="shared" si="14"/>
        <v>0</v>
      </c>
      <c r="C53" s="72">
        <f t="shared" si="15"/>
        <v>0</v>
      </c>
      <c r="D53" s="74"/>
      <c r="E53" s="75"/>
      <c r="F53" s="75"/>
      <c r="G53" s="76"/>
      <c r="H53" s="74"/>
      <c r="I53" s="75"/>
      <c r="J53" s="75"/>
      <c r="K53" s="76"/>
      <c r="L53" s="72">
        <f t="shared" si="17"/>
        <v>0</v>
      </c>
      <c r="M53" s="74"/>
      <c r="N53" s="75"/>
      <c r="O53" s="75"/>
      <c r="P53" s="77"/>
    </row>
    <row r="54" spans="1:16" x14ac:dyDescent="0.25">
      <c r="A54" s="175" t="s">
        <v>188</v>
      </c>
      <c r="B54" s="72">
        <f t="shared" si="14"/>
        <v>0</v>
      </c>
      <c r="C54" s="72">
        <f t="shared" si="15"/>
        <v>0</v>
      </c>
      <c r="D54" s="74"/>
      <c r="E54" s="75"/>
      <c r="F54" s="75"/>
      <c r="G54" s="76"/>
      <c r="H54" s="74"/>
      <c r="I54" s="75"/>
      <c r="J54" s="75"/>
      <c r="K54" s="76"/>
      <c r="L54" s="72">
        <f t="shared" si="17"/>
        <v>0</v>
      </c>
      <c r="M54" s="74"/>
      <c r="N54" s="75"/>
      <c r="O54" s="75"/>
      <c r="P54" s="77"/>
    </row>
    <row r="55" spans="1:16" x14ac:dyDescent="0.25">
      <c r="A55" s="175" t="s">
        <v>189</v>
      </c>
      <c r="B55" s="72">
        <f t="shared" si="14"/>
        <v>0</v>
      </c>
      <c r="C55" s="72">
        <f t="shared" si="15"/>
        <v>0</v>
      </c>
      <c r="D55" s="74"/>
      <c r="E55" s="75"/>
      <c r="F55" s="75"/>
      <c r="G55" s="76"/>
      <c r="H55" s="74"/>
      <c r="I55" s="75"/>
      <c r="J55" s="75"/>
      <c r="K55" s="76"/>
      <c r="L55" s="72">
        <f t="shared" si="17"/>
        <v>0</v>
      </c>
      <c r="M55" s="74"/>
      <c r="N55" s="75"/>
      <c r="O55" s="75"/>
      <c r="P55" s="77"/>
    </row>
    <row r="56" spans="1:16" x14ac:dyDescent="0.25">
      <c r="A56" s="175" t="s">
        <v>191</v>
      </c>
      <c r="B56" s="72">
        <f t="shared" si="14"/>
        <v>0</v>
      </c>
      <c r="C56" s="72">
        <f t="shared" si="15"/>
        <v>0</v>
      </c>
      <c r="D56" s="74"/>
      <c r="E56" s="75"/>
      <c r="F56" s="75"/>
      <c r="G56" s="76"/>
      <c r="H56" s="74"/>
      <c r="I56" s="75"/>
      <c r="J56" s="75"/>
      <c r="K56" s="76"/>
      <c r="L56" s="72">
        <f t="shared" si="17"/>
        <v>0</v>
      </c>
      <c r="M56" s="74"/>
      <c r="N56" s="75"/>
      <c r="O56" s="75"/>
      <c r="P56" s="77"/>
    </row>
    <row r="57" spans="1:16" x14ac:dyDescent="0.25">
      <c r="A57" s="376" t="s">
        <v>192</v>
      </c>
      <c r="B57" s="72">
        <f t="shared" si="14"/>
        <v>0</v>
      </c>
      <c r="C57" s="72">
        <f t="shared" si="15"/>
        <v>0</v>
      </c>
      <c r="D57" s="74"/>
      <c r="E57" s="75"/>
      <c r="F57" s="75"/>
      <c r="G57" s="76"/>
      <c r="H57" s="74"/>
      <c r="I57" s="75"/>
      <c r="J57" s="75"/>
      <c r="K57" s="76"/>
      <c r="L57" s="72">
        <f t="shared" si="17"/>
        <v>0</v>
      </c>
      <c r="M57" s="74"/>
      <c r="N57" s="75"/>
      <c r="O57" s="75"/>
      <c r="P57" s="77"/>
    </row>
    <row r="58" spans="1:16" x14ac:dyDescent="0.25">
      <c r="A58" s="376" t="s">
        <v>192</v>
      </c>
      <c r="B58" s="72">
        <f t="shared" si="14"/>
        <v>0</v>
      </c>
      <c r="C58" s="72">
        <f t="shared" si="15"/>
        <v>0</v>
      </c>
      <c r="D58" s="74"/>
      <c r="E58" s="75"/>
      <c r="F58" s="75"/>
      <c r="G58" s="76"/>
      <c r="H58" s="74"/>
      <c r="I58" s="75"/>
      <c r="J58" s="75"/>
      <c r="K58" s="76"/>
      <c r="L58" s="72">
        <f t="shared" si="17"/>
        <v>0</v>
      </c>
      <c r="M58" s="74"/>
      <c r="N58" s="75"/>
      <c r="O58" s="75"/>
      <c r="P58" s="77"/>
    </row>
    <row r="59" spans="1:16" x14ac:dyDescent="0.25">
      <c r="A59" s="418" t="s">
        <v>447</v>
      </c>
      <c r="B59" s="383">
        <f t="shared" ref="B59" si="20">+C59+L59</f>
        <v>0</v>
      </c>
      <c r="C59" s="383">
        <f t="shared" ref="C59" si="21">+SUM(D59:K59)</f>
        <v>0</v>
      </c>
      <c r="D59" s="550"/>
      <c r="E59" s="551"/>
      <c r="F59" s="551"/>
      <c r="G59" s="552"/>
      <c r="H59" s="550"/>
      <c r="I59" s="551"/>
      <c r="J59" s="553"/>
      <c r="K59" s="552"/>
      <c r="L59" s="383">
        <f t="shared" si="17"/>
        <v>0</v>
      </c>
      <c r="M59" s="550"/>
      <c r="N59" s="551"/>
      <c r="O59" s="551"/>
      <c r="P59" s="554"/>
    </row>
    <row r="60" spans="1:16" x14ac:dyDescent="0.25">
      <c r="A60" s="180" t="s">
        <v>448</v>
      </c>
      <c r="B60" s="110">
        <f>+C60+L60</f>
        <v>0</v>
      </c>
      <c r="C60" s="110">
        <f t="shared" si="15"/>
        <v>0</v>
      </c>
      <c r="D60" s="107">
        <f t="shared" ref="D60:K60" si="22">+D59+D48+D52</f>
        <v>0</v>
      </c>
      <c r="E60" s="108">
        <f t="shared" si="22"/>
        <v>0</v>
      </c>
      <c r="F60" s="108">
        <f t="shared" si="22"/>
        <v>0</v>
      </c>
      <c r="G60" s="109">
        <f t="shared" si="22"/>
        <v>0</v>
      </c>
      <c r="H60" s="107">
        <f t="shared" si="22"/>
        <v>0</v>
      </c>
      <c r="I60" s="108">
        <f t="shared" si="22"/>
        <v>0</v>
      </c>
      <c r="J60" s="108">
        <f t="shared" si="22"/>
        <v>0</v>
      </c>
      <c r="K60" s="109">
        <f t="shared" si="22"/>
        <v>0</v>
      </c>
      <c r="L60" s="110">
        <f t="shared" si="17"/>
        <v>0</v>
      </c>
      <c r="M60" s="107">
        <f>+M59+M48+M52</f>
        <v>0</v>
      </c>
      <c r="N60" s="108">
        <f>+N59+N48+N52</f>
        <v>0</v>
      </c>
      <c r="O60" s="108">
        <f>+O59+O48+O52</f>
        <v>0</v>
      </c>
      <c r="P60" s="111">
        <f>+P59+P48+P52</f>
        <v>0</v>
      </c>
    </row>
    <row r="61" spans="1:16" ht="13.8" thickBot="1" x14ac:dyDescent="0.3">
      <c r="A61" s="387" t="s">
        <v>103</v>
      </c>
      <c r="B61" s="388">
        <f t="shared" ref="B61:P61" si="23">+B7-B31-B60</f>
        <v>0</v>
      </c>
      <c r="C61" s="388">
        <f t="shared" si="23"/>
        <v>0</v>
      </c>
      <c r="D61" s="389">
        <f t="shared" si="23"/>
        <v>0</v>
      </c>
      <c r="E61" s="390">
        <f t="shared" si="23"/>
        <v>0</v>
      </c>
      <c r="F61" s="390">
        <f t="shared" si="23"/>
        <v>0</v>
      </c>
      <c r="G61" s="391">
        <f t="shared" si="23"/>
        <v>0</v>
      </c>
      <c r="H61" s="390">
        <f t="shared" si="23"/>
        <v>0</v>
      </c>
      <c r="I61" s="390">
        <f t="shared" si="23"/>
        <v>0</v>
      </c>
      <c r="J61" s="390">
        <f t="shared" si="23"/>
        <v>0</v>
      </c>
      <c r="K61" s="390">
        <f t="shared" si="23"/>
        <v>0</v>
      </c>
      <c r="L61" s="388">
        <f t="shared" si="23"/>
        <v>0</v>
      </c>
      <c r="M61" s="390">
        <f t="shared" si="23"/>
        <v>0</v>
      </c>
      <c r="N61" s="390">
        <f t="shared" si="23"/>
        <v>0</v>
      </c>
      <c r="O61" s="390">
        <f t="shared" si="23"/>
        <v>0</v>
      </c>
      <c r="P61" s="294">
        <f t="shared" si="23"/>
        <v>0</v>
      </c>
    </row>
    <row r="62" spans="1:16" ht="5.0999999999999996" customHeight="1" x14ac:dyDescent="0.25">
      <c r="A62" s="375"/>
      <c r="B62" s="120"/>
      <c r="C62" s="120"/>
      <c r="D62" s="112"/>
      <c r="E62" s="112"/>
      <c r="F62" s="112"/>
      <c r="G62" s="112"/>
      <c r="H62" s="112"/>
      <c r="I62" s="112"/>
      <c r="J62" s="112"/>
      <c r="K62" s="112"/>
      <c r="L62" s="120"/>
      <c r="M62" s="112"/>
      <c r="N62" s="112"/>
      <c r="O62" s="112"/>
      <c r="P62" s="113"/>
    </row>
    <row r="63" spans="1:16" x14ac:dyDescent="0.25">
      <c r="A63" s="158" t="s">
        <v>181</v>
      </c>
      <c r="B63" s="15"/>
      <c r="C63" s="15"/>
      <c r="D63" s="3"/>
      <c r="E63" s="3"/>
      <c r="F63" s="3"/>
      <c r="G63" s="3"/>
      <c r="H63" s="3"/>
      <c r="I63" s="3"/>
      <c r="J63" s="15"/>
      <c r="K63" s="3"/>
      <c r="L63" s="3"/>
      <c r="M63" s="3"/>
      <c r="N63" s="3"/>
      <c r="O63" s="3"/>
      <c r="P63" s="13"/>
    </row>
    <row r="64" spans="1:16" s="177" customFormat="1" ht="30" customHeight="1" x14ac:dyDescent="0.3">
      <c r="A64" s="742" t="s">
        <v>418</v>
      </c>
      <c r="B64" s="743"/>
      <c r="C64" s="743"/>
      <c r="D64" s="743"/>
      <c r="E64" s="743"/>
      <c r="F64" s="743"/>
      <c r="G64" s="743"/>
      <c r="H64" s="743"/>
      <c r="I64" s="743"/>
      <c r="J64" s="743"/>
      <c r="K64" s="743"/>
      <c r="L64" s="743"/>
      <c r="M64" s="743"/>
      <c r="N64" s="743"/>
      <c r="O64" s="743"/>
      <c r="P64" s="744"/>
    </row>
    <row r="65" spans="1:16" ht="5.0999999999999996" customHeight="1" thickBot="1" x14ac:dyDescent="0.3">
      <c r="A65" s="22"/>
      <c r="B65" s="138"/>
      <c r="C65" s="138"/>
      <c r="D65" s="23"/>
      <c r="E65" s="23"/>
      <c r="F65" s="23"/>
      <c r="G65" s="23"/>
      <c r="H65" s="23"/>
      <c r="I65" s="23"/>
      <c r="J65" s="138"/>
      <c r="K65" s="23"/>
      <c r="L65" s="23"/>
      <c r="M65" s="23"/>
      <c r="N65" s="23"/>
      <c r="O65" s="23"/>
      <c r="P65" s="24"/>
    </row>
  </sheetData>
  <sheetProtection algorithmName="SHA-512" hashValue="axkJ+enspweoKNbYTWQ1386un+zAMM477AvTaLPMedMqU6Ora6lIfuVCXIdougw4wljysuCpQn/G8v4PKer4vA==" saltValue="JFl1vx2xw3mZQEEGKFfuWw==" spinCount="100000" sheet="1" objects="1" scenarios="1"/>
  <mergeCells count="6">
    <mergeCell ref="A64:P64"/>
    <mergeCell ref="A1:P1"/>
    <mergeCell ref="A2:P2"/>
    <mergeCell ref="A3:P3"/>
    <mergeCell ref="A34:P34"/>
    <mergeCell ref="A37:B37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8" orientation="landscape" r:id="rId1"/>
  <headerFooter>
    <oddHeader>&amp;LCine Lazio International 1 edizione 2026&amp;CDocumento Dati e Calcoli Opera&amp;R&amp;A</oddHead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zoomScaleNormal="100" zoomScaleSheetLayoutView="100" workbookViewId="0">
      <selection activeCell="I21" sqref="I21"/>
    </sheetView>
  </sheetViews>
  <sheetFormatPr defaultColWidth="9.44140625" defaultRowHeight="13.2" x14ac:dyDescent="0.25"/>
  <cols>
    <col min="1" max="1" width="2.109375" style="4" customWidth="1"/>
    <col min="2" max="2" width="76.5546875" style="4" customWidth="1"/>
    <col min="3" max="3" width="17.88671875" style="46" customWidth="1"/>
    <col min="4" max="4" width="2.109375" style="46" customWidth="1"/>
    <col min="5" max="16384" width="9.44140625" style="4"/>
  </cols>
  <sheetData>
    <row r="1" spans="1:4" ht="18" customHeight="1" x14ac:dyDescent="0.25">
      <c r="A1" s="590" t="s">
        <v>230</v>
      </c>
      <c r="B1" s="591"/>
      <c r="C1" s="591"/>
      <c r="D1" s="592"/>
    </row>
    <row r="2" spans="1:4" s="229" customFormat="1" ht="18" customHeight="1" x14ac:dyDescent="0.25">
      <c r="A2" s="621">
        <f>+'Dati generali'!A2:D2</f>
        <v>0</v>
      </c>
      <c r="B2" s="622"/>
      <c r="C2" s="622"/>
      <c r="D2" s="649"/>
    </row>
    <row r="3" spans="1:4" ht="18" customHeight="1" thickBot="1" x14ac:dyDescent="0.3">
      <c r="A3" s="623" t="s">
        <v>419</v>
      </c>
      <c r="B3" s="624"/>
      <c r="C3" s="624"/>
      <c r="D3" s="625"/>
    </row>
    <row r="4" spans="1:4" ht="18" customHeight="1" x14ac:dyDescent="0.25">
      <c r="A4" s="49"/>
      <c r="B4" s="50" t="s">
        <v>420</v>
      </c>
      <c r="C4" s="555"/>
      <c r="D4" s="556"/>
    </row>
    <row r="5" spans="1:4" ht="15" customHeight="1" x14ac:dyDescent="0.25">
      <c r="A5" s="12"/>
      <c r="B5" s="557" t="s">
        <v>306</v>
      </c>
      <c r="C5" s="540">
        <f>+Coproduttori!J22</f>
        <v>0</v>
      </c>
      <c r="D5" s="558"/>
    </row>
    <row r="6" spans="1:4" ht="19.5" customHeight="1" x14ac:dyDescent="0.25">
      <c r="A6" s="12"/>
      <c r="B6" s="559" t="s">
        <v>226</v>
      </c>
      <c r="C6" s="560">
        <f>+'Dati generali'!C18</f>
        <v>0</v>
      </c>
      <c r="D6" s="558"/>
    </row>
    <row r="7" spans="1:4" ht="19.5" customHeight="1" x14ac:dyDescent="0.25">
      <c r="A7" s="12"/>
      <c r="B7" s="561" t="s">
        <v>427</v>
      </c>
      <c r="C7" s="534">
        <f>+Coproduttori!K22</f>
        <v>0</v>
      </c>
      <c r="D7" s="537"/>
    </row>
    <row r="8" spans="1:4" s="169" customFormat="1" ht="19.5" customHeight="1" x14ac:dyDescent="0.3">
      <c r="A8" s="426"/>
      <c r="B8" s="561" t="s">
        <v>454</v>
      </c>
      <c r="C8" s="534">
        <f>+Coproduttori!M22</f>
        <v>0</v>
      </c>
      <c r="D8" s="537"/>
    </row>
    <row r="9" spans="1:4" ht="19.5" customHeight="1" x14ac:dyDescent="0.25">
      <c r="A9" s="12"/>
      <c r="B9" s="562" t="s">
        <v>243</v>
      </c>
      <c r="C9" s="563">
        <f>+C6-C7-C8</f>
        <v>0</v>
      </c>
      <c r="D9" s="558"/>
    </row>
    <row r="10" spans="1:4" ht="15" customHeight="1" x14ac:dyDescent="0.25">
      <c r="A10" s="12"/>
      <c r="B10" s="557" t="s">
        <v>223</v>
      </c>
      <c r="C10" s="564">
        <f>+IF(C9=0,0,C5/C9)</f>
        <v>0</v>
      </c>
      <c r="D10" s="565"/>
    </row>
    <row r="11" spans="1:4" ht="29.1" customHeight="1" thickBot="1" x14ac:dyDescent="0.3">
      <c r="A11" s="22"/>
      <c r="B11" s="747" t="str">
        <f>+IF(C10&lt;1, "ATTENZIONE! Il rapporto che determina la capacità finanziaria è inferiore ad 1.
L'Opera NON è quindi AMMISSIBILE ai sensi dell'art. 2 dell'Avviso", "OK")</f>
        <v>ATTENZIONE! Il rapporto che determina la capacità finanziaria è inferiore ad 1.
L'Opera NON è quindi AMMISSIBILE ai sensi dell'art. 2 dell'Avviso</v>
      </c>
      <c r="C11" s="747"/>
      <c r="D11" s="566"/>
    </row>
    <row r="12" spans="1:4" ht="18" customHeight="1" x14ac:dyDescent="0.25">
      <c r="A12" s="49"/>
      <c r="B12" s="598" t="s">
        <v>455</v>
      </c>
      <c r="C12" s="598"/>
      <c r="D12" s="567"/>
    </row>
    <row r="13" spans="1:4" ht="15" customHeight="1" x14ac:dyDescent="0.25">
      <c r="A13" s="12"/>
      <c r="B13" s="568" t="s">
        <v>430</v>
      </c>
      <c r="C13" s="569" t="str">
        <f>+IF(C10&lt;1,"NON AMMISSIBILE",+IF(C10&gt;=4,5,+C10+1))</f>
        <v>NON AMMISSIBILE</v>
      </c>
      <c r="D13" s="570"/>
    </row>
    <row r="14" spans="1:4" ht="27" customHeight="1" x14ac:dyDescent="0.25">
      <c r="A14" s="12"/>
      <c r="B14" s="571" t="s">
        <v>453</v>
      </c>
      <c r="C14" s="572">
        <f>+'Coperture finanziarie'!B45</f>
        <v>0</v>
      </c>
      <c r="D14" s="570"/>
    </row>
    <row r="15" spans="1:4" ht="15" customHeight="1" x14ac:dyDescent="0.25">
      <c r="A15" s="12"/>
      <c r="B15" s="573" t="s">
        <v>451</v>
      </c>
      <c r="C15" s="574" t="e">
        <f>+C13+C14</f>
        <v>#VALUE!</v>
      </c>
      <c r="D15" s="575"/>
    </row>
    <row r="16" spans="1:4" ht="29.4" customHeight="1" thickBot="1" x14ac:dyDescent="0.3">
      <c r="A16" s="22"/>
      <c r="B16" s="747" t="e">
        <f>+IF(C15&lt;6, "Attenzione! Il punteggio è inferiore a quello minimo di 6. L'Opera non è quindi ammissibile ai sensi dell'art. 6 dell'Avviso", "OK")</f>
        <v>#VALUE!</v>
      </c>
      <c r="C16" s="747"/>
      <c r="D16" s="576"/>
    </row>
    <row r="17" spans="1:4" ht="5.0999999999999996" customHeight="1" x14ac:dyDescent="0.25">
      <c r="A17" s="49"/>
      <c r="B17" s="748"/>
      <c r="C17" s="748"/>
      <c r="D17" s="567"/>
    </row>
    <row r="18" spans="1:4" ht="39" customHeight="1" x14ac:dyDescent="0.25">
      <c r="A18" s="12"/>
      <c r="B18" s="749" t="s">
        <v>452</v>
      </c>
      <c r="C18" s="749"/>
      <c r="D18" s="577"/>
    </row>
    <row r="19" spans="1:4" ht="5.0999999999999996" customHeight="1" thickBot="1" x14ac:dyDescent="0.3">
      <c r="A19" s="22"/>
      <c r="B19" s="578"/>
      <c r="C19" s="578"/>
      <c r="D19" s="576"/>
    </row>
  </sheetData>
  <sheetProtection algorithmName="SHA-512" hashValue="LxeMvowpTSk12luTfckQ/3M/1nKLxZG84guuNkegILjsRSW4WEuqG1SzigrbeWpO5EVGmGA/3O27kuoaxUOzRQ==" saltValue="OjmMC9F5Rv+xm8Omcchltw==" spinCount="100000" sheet="1" objects="1" scenarios="1"/>
  <mergeCells count="8">
    <mergeCell ref="B11:C11"/>
    <mergeCell ref="B16:C16"/>
    <mergeCell ref="B17:C17"/>
    <mergeCell ref="B18:C18"/>
    <mergeCell ref="A1:D1"/>
    <mergeCell ref="A2:D2"/>
    <mergeCell ref="A3:D3"/>
    <mergeCell ref="B12:C1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&amp;LCine Lazio International 1 edizione 2026&amp;CDocumento Dati e Calcoli Opera&amp;R&amp;A</oddHead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9"/>
  <sheetViews>
    <sheetView zoomScaleNormal="100" workbookViewId="0">
      <selection activeCell="D18" sqref="D18"/>
    </sheetView>
  </sheetViews>
  <sheetFormatPr defaultColWidth="9.44140625" defaultRowHeight="13.2" x14ac:dyDescent="0.25"/>
  <cols>
    <col min="1" max="1" width="15.5546875" style="4" customWidth="1"/>
    <col min="2" max="2" width="36.5546875" style="4" customWidth="1"/>
    <col min="3" max="3" width="23.5546875" style="4" customWidth="1"/>
    <col min="4" max="4" width="59" style="4" customWidth="1"/>
    <col min="5" max="5" width="23.5546875" style="4" customWidth="1"/>
    <col min="6" max="6" width="21.44140625" style="4" customWidth="1"/>
    <col min="7" max="16384" width="9.44140625" style="4"/>
  </cols>
  <sheetData>
    <row r="1" spans="1:6" s="169" customFormat="1" ht="18" customHeight="1" x14ac:dyDescent="0.3">
      <c r="A1" s="590" t="s">
        <v>230</v>
      </c>
      <c r="B1" s="591"/>
      <c r="C1" s="591"/>
      <c r="D1" s="591"/>
      <c r="E1" s="591"/>
      <c r="F1" s="592"/>
    </row>
    <row r="2" spans="1:6" s="355" customFormat="1" ht="18" customHeight="1" x14ac:dyDescent="0.3">
      <c r="A2" s="621">
        <f>+'Dati generali'!A2:D2</f>
        <v>0</v>
      </c>
      <c r="B2" s="622"/>
      <c r="C2" s="622"/>
      <c r="D2" s="622"/>
      <c r="E2" s="622"/>
      <c r="F2" s="649"/>
    </row>
    <row r="3" spans="1:6" s="169" customFormat="1" ht="18" customHeight="1" thickBot="1" x14ac:dyDescent="0.35">
      <c r="A3" s="623" t="s">
        <v>234</v>
      </c>
      <c r="B3" s="624"/>
      <c r="C3" s="624"/>
      <c r="D3" s="624"/>
      <c r="E3" s="624"/>
      <c r="F3" s="625"/>
    </row>
    <row r="4" spans="1:6" ht="29.25" customHeight="1" x14ac:dyDescent="0.25">
      <c r="A4" s="754" t="s">
        <v>292</v>
      </c>
      <c r="B4" s="755"/>
      <c r="C4" s="755"/>
      <c r="D4" s="755"/>
      <c r="E4" s="755"/>
      <c r="F4" s="756"/>
    </row>
    <row r="5" spans="1:6" s="46" customFormat="1" x14ac:dyDescent="0.25">
      <c r="A5" s="187" t="s">
        <v>317</v>
      </c>
      <c r="B5" s="750" t="s">
        <v>193</v>
      </c>
      <c r="C5" s="752" t="s">
        <v>225</v>
      </c>
      <c r="D5" s="750" t="s">
        <v>196</v>
      </c>
      <c r="E5" s="188" t="s">
        <v>194</v>
      </c>
      <c r="F5" s="189" t="s">
        <v>195</v>
      </c>
    </row>
    <row r="6" spans="1:6" s="46" customFormat="1" x14ac:dyDescent="0.25">
      <c r="A6" s="190" t="s">
        <v>91</v>
      </c>
      <c r="B6" s="751"/>
      <c r="C6" s="753"/>
      <c r="D6" s="751"/>
      <c r="E6" s="88">
        <f>+SUM(E7:E105)</f>
        <v>0</v>
      </c>
      <c r="F6" s="191">
        <f>+SUM(F7:F105)</f>
        <v>0</v>
      </c>
    </row>
    <row r="7" spans="1:6" x14ac:dyDescent="0.25">
      <c r="A7" s="192"/>
      <c r="B7" s="183"/>
      <c r="C7" s="183"/>
      <c r="D7" s="183"/>
      <c r="E7" s="193"/>
      <c r="F7" s="194"/>
    </row>
    <row r="8" spans="1:6" x14ac:dyDescent="0.25">
      <c r="A8" s="195"/>
      <c r="B8" s="196"/>
      <c r="C8" s="197"/>
      <c r="D8" s="184"/>
      <c r="E8" s="198"/>
      <c r="F8" s="199"/>
    </row>
    <row r="9" spans="1:6" x14ac:dyDescent="0.25">
      <c r="A9" s="195"/>
      <c r="B9" s="196"/>
      <c r="C9" s="197"/>
      <c r="D9" s="184"/>
      <c r="E9" s="200"/>
      <c r="F9" s="201"/>
    </row>
    <row r="10" spans="1:6" x14ac:dyDescent="0.25">
      <c r="A10" s="195"/>
      <c r="B10" s="196"/>
      <c r="C10" s="197"/>
      <c r="D10" s="184"/>
      <c r="E10" s="200"/>
      <c r="F10" s="202"/>
    </row>
    <row r="11" spans="1:6" x14ac:dyDescent="0.25">
      <c r="A11" s="195"/>
      <c r="B11" s="196"/>
      <c r="C11" s="197"/>
      <c r="D11" s="184"/>
      <c r="E11" s="200"/>
      <c r="F11" s="202"/>
    </row>
    <row r="12" spans="1:6" x14ac:dyDescent="0.25">
      <c r="A12" s="195"/>
      <c r="B12" s="196"/>
      <c r="C12" s="197"/>
      <c r="D12" s="184"/>
      <c r="E12" s="203"/>
      <c r="F12" s="202"/>
    </row>
    <row r="13" spans="1:6" x14ac:dyDescent="0.25">
      <c r="A13" s="195"/>
      <c r="B13" s="196"/>
      <c r="C13" s="197"/>
      <c r="D13" s="184"/>
      <c r="E13" s="204"/>
      <c r="F13" s="202"/>
    </row>
    <row r="14" spans="1:6" x14ac:dyDescent="0.25">
      <c r="A14" s="195"/>
      <c r="B14" s="196"/>
      <c r="C14" s="197"/>
      <c r="D14" s="184"/>
      <c r="E14" s="200"/>
      <c r="F14" s="202"/>
    </row>
    <row r="15" spans="1:6" x14ac:dyDescent="0.25">
      <c r="A15" s="195"/>
      <c r="B15" s="196"/>
      <c r="C15" s="197"/>
      <c r="D15" s="184"/>
      <c r="E15" s="200"/>
      <c r="F15" s="202"/>
    </row>
    <row r="16" spans="1:6" x14ac:dyDescent="0.25">
      <c r="A16" s="195"/>
      <c r="B16" s="196"/>
      <c r="C16" s="197"/>
      <c r="D16" s="184"/>
      <c r="E16" s="200"/>
      <c r="F16" s="199"/>
    </row>
    <row r="17" spans="1:6" x14ac:dyDescent="0.25">
      <c r="A17" s="195"/>
      <c r="B17" s="196"/>
      <c r="C17" s="197"/>
      <c r="D17" s="184"/>
      <c r="E17" s="200"/>
      <c r="F17" s="201"/>
    </row>
    <row r="18" spans="1:6" x14ac:dyDescent="0.25">
      <c r="A18" s="195"/>
      <c r="B18" s="196"/>
      <c r="C18" s="197"/>
      <c r="D18" s="184"/>
      <c r="E18" s="200"/>
      <c r="F18" s="202"/>
    </row>
    <row r="19" spans="1:6" x14ac:dyDescent="0.25">
      <c r="A19" s="195"/>
      <c r="B19" s="196"/>
      <c r="C19" s="197"/>
      <c r="D19" s="184"/>
      <c r="E19" s="200"/>
      <c r="F19" s="199"/>
    </row>
    <row r="20" spans="1:6" x14ac:dyDescent="0.25">
      <c r="A20" s="195"/>
      <c r="B20" s="196"/>
      <c r="C20" s="197"/>
      <c r="D20" s="184"/>
      <c r="E20" s="200"/>
      <c r="F20" s="201"/>
    </row>
    <row r="21" spans="1:6" x14ac:dyDescent="0.25">
      <c r="A21" s="195"/>
      <c r="B21" s="196"/>
      <c r="C21" s="197"/>
      <c r="D21" s="184"/>
      <c r="E21" s="200"/>
      <c r="F21" s="199"/>
    </row>
    <row r="22" spans="1:6" x14ac:dyDescent="0.25">
      <c r="A22" s="195"/>
      <c r="B22" s="196"/>
      <c r="C22" s="197"/>
      <c r="D22" s="184"/>
      <c r="E22" s="200"/>
      <c r="F22" s="201"/>
    </row>
    <row r="23" spans="1:6" x14ac:dyDescent="0.25">
      <c r="A23" s="195"/>
      <c r="B23" s="196"/>
      <c r="C23" s="197"/>
      <c r="D23" s="184"/>
      <c r="E23" s="200"/>
      <c r="F23" s="202"/>
    </row>
    <row r="24" spans="1:6" x14ac:dyDescent="0.25">
      <c r="A24" s="195"/>
      <c r="B24" s="196"/>
      <c r="C24" s="197"/>
      <c r="D24" s="184"/>
      <c r="E24" s="200"/>
      <c r="F24" s="202"/>
    </row>
    <row r="25" spans="1:6" x14ac:dyDescent="0.25">
      <c r="A25" s="195"/>
      <c r="B25" s="196"/>
      <c r="C25" s="197"/>
      <c r="D25" s="184"/>
      <c r="E25" s="200"/>
      <c r="F25" s="202"/>
    </row>
    <row r="26" spans="1:6" x14ac:dyDescent="0.25">
      <c r="A26" s="195"/>
      <c r="B26" s="196"/>
      <c r="C26" s="197"/>
      <c r="D26" s="184"/>
      <c r="E26" s="200"/>
      <c r="F26" s="202"/>
    </row>
    <row r="27" spans="1:6" x14ac:dyDescent="0.25">
      <c r="A27" s="195"/>
      <c r="B27" s="196"/>
      <c r="C27" s="197"/>
      <c r="D27" s="184"/>
      <c r="E27" s="203"/>
      <c r="F27" s="202"/>
    </row>
    <row r="28" spans="1:6" x14ac:dyDescent="0.25">
      <c r="A28" s="195"/>
      <c r="B28" s="196"/>
      <c r="C28" s="197"/>
      <c r="D28" s="184"/>
      <c r="E28" s="198"/>
      <c r="F28" s="199"/>
    </row>
    <row r="29" spans="1:6" x14ac:dyDescent="0.25">
      <c r="A29" s="195"/>
      <c r="B29" s="196"/>
      <c r="C29" s="197"/>
      <c r="D29" s="184"/>
      <c r="E29" s="200"/>
      <c r="F29" s="201"/>
    </row>
    <row r="30" spans="1:6" x14ac:dyDescent="0.25">
      <c r="A30" s="195"/>
      <c r="B30" s="196"/>
      <c r="C30" s="197"/>
      <c r="D30" s="184"/>
      <c r="E30" s="200"/>
      <c r="F30" s="202"/>
    </row>
    <row r="31" spans="1:6" x14ac:dyDescent="0.25">
      <c r="A31" s="195"/>
      <c r="B31" s="196"/>
      <c r="C31" s="197"/>
      <c r="D31" s="184"/>
      <c r="E31" s="200"/>
      <c r="F31" s="202"/>
    </row>
    <row r="32" spans="1:6" x14ac:dyDescent="0.25">
      <c r="A32" s="195"/>
      <c r="B32" s="196"/>
      <c r="C32" s="197"/>
      <c r="D32" s="184"/>
      <c r="E32" s="200"/>
      <c r="F32" s="202"/>
    </row>
    <row r="33" spans="1:6" x14ac:dyDescent="0.25">
      <c r="A33" s="195"/>
      <c r="B33" s="196"/>
      <c r="C33" s="197"/>
      <c r="D33" s="184"/>
      <c r="E33" s="203"/>
      <c r="F33" s="199"/>
    </row>
    <row r="34" spans="1:6" x14ac:dyDescent="0.25">
      <c r="A34" s="195"/>
      <c r="B34" s="196"/>
      <c r="C34" s="197"/>
      <c r="D34" s="184"/>
      <c r="E34" s="198"/>
      <c r="F34" s="201"/>
    </row>
    <row r="35" spans="1:6" x14ac:dyDescent="0.25">
      <c r="A35" s="195"/>
      <c r="B35" s="196"/>
      <c r="C35" s="197"/>
      <c r="D35" s="184"/>
      <c r="E35" s="200"/>
      <c r="F35" s="202"/>
    </row>
    <row r="36" spans="1:6" x14ac:dyDescent="0.25">
      <c r="A36" s="195"/>
      <c r="B36" s="196"/>
      <c r="C36" s="197"/>
      <c r="D36" s="184"/>
      <c r="E36" s="200"/>
      <c r="F36" s="202"/>
    </row>
    <row r="37" spans="1:6" x14ac:dyDescent="0.25">
      <c r="A37" s="195"/>
      <c r="B37" s="196"/>
      <c r="C37" s="197"/>
      <c r="D37" s="184"/>
      <c r="E37" s="200"/>
      <c r="F37" s="202"/>
    </row>
    <row r="38" spans="1:6" x14ac:dyDescent="0.25">
      <c r="A38" s="195"/>
      <c r="B38" s="196"/>
      <c r="C38" s="197"/>
      <c r="D38" s="184"/>
      <c r="E38" s="203"/>
      <c r="F38" s="199"/>
    </row>
    <row r="39" spans="1:6" x14ac:dyDescent="0.25">
      <c r="A39" s="195"/>
      <c r="B39" s="196"/>
      <c r="C39" s="197"/>
      <c r="D39" s="184"/>
      <c r="E39" s="203"/>
      <c r="F39" s="201"/>
    </row>
    <row r="40" spans="1:6" x14ac:dyDescent="0.25">
      <c r="A40" s="195"/>
      <c r="B40" s="196"/>
      <c r="C40" s="197"/>
      <c r="D40" s="184"/>
      <c r="E40" s="198"/>
      <c r="F40" s="202"/>
    </row>
    <row r="41" spans="1:6" x14ac:dyDescent="0.25">
      <c r="A41" s="195"/>
      <c r="B41" s="196"/>
      <c r="C41" s="197"/>
      <c r="D41" s="184"/>
      <c r="E41" s="200"/>
      <c r="F41" s="199"/>
    </row>
    <row r="42" spans="1:6" x14ac:dyDescent="0.25">
      <c r="A42" s="195"/>
      <c r="B42" s="196"/>
      <c r="C42" s="197"/>
      <c r="D42" s="184"/>
      <c r="E42" s="200"/>
      <c r="F42" s="201"/>
    </row>
    <row r="43" spans="1:6" x14ac:dyDescent="0.25">
      <c r="A43" s="195"/>
      <c r="B43" s="196"/>
      <c r="C43" s="197"/>
      <c r="D43" s="184"/>
      <c r="E43" s="200"/>
      <c r="F43" s="202"/>
    </row>
    <row r="44" spans="1:6" x14ac:dyDescent="0.25">
      <c r="A44" s="195"/>
      <c r="B44" s="196"/>
      <c r="C44" s="197"/>
      <c r="D44" s="184"/>
      <c r="E44" s="200"/>
      <c r="F44" s="202"/>
    </row>
    <row r="45" spans="1:6" x14ac:dyDescent="0.25">
      <c r="A45" s="195"/>
      <c r="B45" s="196"/>
      <c r="C45" s="185"/>
      <c r="D45" s="184"/>
      <c r="E45" s="200"/>
      <c r="F45" s="202"/>
    </row>
    <row r="46" spans="1:6" x14ac:dyDescent="0.25">
      <c r="A46" s="195"/>
      <c r="B46" s="196"/>
      <c r="C46" s="197"/>
      <c r="D46" s="184"/>
      <c r="E46" s="200"/>
      <c r="F46" s="202"/>
    </row>
    <row r="47" spans="1:6" x14ac:dyDescent="0.25">
      <c r="A47" s="195"/>
      <c r="B47" s="196"/>
      <c r="C47" s="197"/>
      <c r="D47" s="184"/>
      <c r="E47" s="200"/>
      <c r="F47" s="202"/>
    </row>
    <row r="48" spans="1:6" x14ac:dyDescent="0.25">
      <c r="A48" s="195"/>
      <c r="B48" s="196"/>
      <c r="C48" s="197"/>
      <c r="D48" s="184"/>
      <c r="E48" s="200"/>
      <c r="F48" s="199"/>
    </row>
    <row r="49" spans="1:6" x14ac:dyDescent="0.25">
      <c r="A49" s="195"/>
      <c r="B49" s="196"/>
      <c r="C49" s="197"/>
      <c r="D49" s="184"/>
      <c r="E49" s="200"/>
      <c r="F49" s="201"/>
    </row>
    <row r="50" spans="1:6" x14ac:dyDescent="0.25">
      <c r="A50" s="195"/>
      <c r="B50" s="196"/>
      <c r="C50" s="197"/>
      <c r="D50" s="184"/>
      <c r="E50" s="200"/>
      <c r="F50" s="202"/>
    </row>
    <row r="51" spans="1:6" x14ac:dyDescent="0.25">
      <c r="A51" s="195"/>
      <c r="B51" s="196"/>
      <c r="C51" s="197"/>
      <c r="D51" s="184"/>
      <c r="E51" s="203"/>
      <c r="F51" s="202"/>
    </row>
    <row r="52" spans="1:6" x14ac:dyDescent="0.25">
      <c r="A52" s="195"/>
      <c r="B52" s="196"/>
      <c r="C52" s="197"/>
      <c r="D52" s="184"/>
      <c r="E52" s="198"/>
      <c r="F52" s="202"/>
    </row>
    <row r="53" spans="1:6" x14ac:dyDescent="0.25">
      <c r="A53" s="195"/>
      <c r="B53" s="196"/>
      <c r="C53" s="197"/>
      <c r="D53" s="184"/>
      <c r="E53" s="198"/>
      <c r="F53" s="202"/>
    </row>
    <row r="54" spans="1:6" x14ac:dyDescent="0.25">
      <c r="A54" s="195"/>
      <c r="B54" s="196"/>
      <c r="C54" s="197"/>
      <c r="D54" s="184"/>
      <c r="E54" s="198"/>
      <c r="F54" s="202"/>
    </row>
    <row r="55" spans="1:6" x14ac:dyDescent="0.25">
      <c r="A55" s="195"/>
      <c r="B55" s="196"/>
      <c r="C55" s="197"/>
      <c r="D55" s="184"/>
      <c r="E55" s="198"/>
      <c r="F55" s="202"/>
    </row>
    <row r="56" spans="1:6" x14ac:dyDescent="0.25">
      <c r="A56" s="195"/>
      <c r="B56" s="196"/>
      <c r="C56" s="197"/>
      <c r="D56" s="184"/>
      <c r="E56" s="198"/>
      <c r="F56" s="202"/>
    </row>
    <row r="57" spans="1:6" x14ac:dyDescent="0.25">
      <c r="A57" s="195"/>
      <c r="B57" s="196"/>
      <c r="C57" s="197"/>
      <c r="D57" s="184"/>
      <c r="E57" s="198"/>
      <c r="F57" s="202"/>
    </row>
    <row r="58" spans="1:6" x14ac:dyDescent="0.25">
      <c r="A58" s="195"/>
      <c r="B58" s="196"/>
      <c r="C58" s="197"/>
      <c r="D58" s="184"/>
      <c r="E58" s="198"/>
      <c r="F58" s="202"/>
    </row>
    <row r="59" spans="1:6" x14ac:dyDescent="0.25">
      <c r="A59" s="195"/>
      <c r="B59" s="196"/>
      <c r="C59" s="197"/>
      <c r="D59" s="184"/>
      <c r="E59" s="198"/>
      <c r="F59" s="202"/>
    </row>
    <row r="60" spans="1:6" x14ac:dyDescent="0.25">
      <c r="A60" s="195"/>
      <c r="B60" s="196"/>
      <c r="C60" s="197"/>
      <c r="D60" s="184"/>
      <c r="E60" s="198"/>
      <c r="F60" s="202"/>
    </row>
    <row r="61" spans="1:6" x14ac:dyDescent="0.25">
      <c r="A61" s="195"/>
      <c r="B61" s="196"/>
      <c r="C61" s="197"/>
      <c r="D61" s="184"/>
      <c r="E61" s="198"/>
      <c r="F61" s="202"/>
    </row>
    <row r="62" spans="1:6" x14ac:dyDescent="0.25">
      <c r="A62" s="195"/>
      <c r="B62" s="196"/>
      <c r="C62" s="197"/>
      <c r="D62" s="184"/>
      <c r="E62" s="198"/>
      <c r="F62" s="202"/>
    </row>
    <row r="63" spans="1:6" x14ac:dyDescent="0.25">
      <c r="A63" s="195"/>
      <c r="B63" s="196"/>
      <c r="C63" s="197"/>
      <c r="D63" s="184"/>
      <c r="E63" s="198"/>
      <c r="F63" s="202"/>
    </row>
    <row r="64" spans="1:6" x14ac:dyDescent="0.25">
      <c r="A64" s="195"/>
      <c r="B64" s="196"/>
      <c r="C64" s="197"/>
      <c r="D64" s="184"/>
      <c r="E64" s="198"/>
      <c r="F64" s="202"/>
    </row>
    <row r="65" spans="1:6" x14ac:dyDescent="0.25">
      <c r="A65" s="195"/>
      <c r="B65" s="196"/>
      <c r="C65" s="197"/>
      <c r="D65" s="184"/>
      <c r="E65" s="198"/>
      <c r="F65" s="202"/>
    </row>
    <row r="66" spans="1:6" x14ac:dyDescent="0.25">
      <c r="A66" s="195"/>
      <c r="B66" s="196"/>
      <c r="C66" s="197"/>
      <c r="D66" s="184"/>
      <c r="E66" s="198"/>
      <c r="F66" s="202"/>
    </row>
    <row r="67" spans="1:6" x14ac:dyDescent="0.25">
      <c r="A67" s="195"/>
      <c r="B67" s="196"/>
      <c r="C67" s="197"/>
      <c r="D67" s="184"/>
      <c r="E67" s="198"/>
      <c r="F67" s="202"/>
    </row>
    <row r="68" spans="1:6" x14ac:dyDescent="0.25">
      <c r="A68" s="195"/>
      <c r="B68" s="196"/>
      <c r="C68" s="197"/>
      <c r="D68" s="184"/>
      <c r="E68" s="198"/>
      <c r="F68" s="202"/>
    </row>
    <row r="69" spans="1:6" x14ac:dyDescent="0.25">
      <c r="A69" s="195"/>
      <c r="B69" s="196"/>
      <c r="C69" s="197"/>
      <c r="D69" s="184"/>
      <c r="E69" s="198"/>
      <c r="F69" s="202"/>
    </row>
    <row r="70" spans="1:6" x14ac:dyDescent="0.25">
      <c r="A70" s="195"/>
      <c r="B70" s="196"/>
      <c r="C70" s="197"/>
      <c r="D70" s="184"/>
      <c r="E70" s="198"/>
      <c r="F70" s="202"/>
    </row>
    <row r="71" spans="1:6" x14ac:dyDescent="0.25">
      <c r="A71" s="195"/>
      <c r="B71" s="196"/>
      <c r="C71" s="197"/>
      <c r="D71" s="184"/>
      <c r="E71" s="198"/>
      <c r="F71" s="202"/>
    </row>
    <row r="72" spans="1:6" x14ac:dyDescent="0.25">
      <c r="A72" s="195"/>
      <c r="B72" s="196"/>
      <c r="C72" s="197"/>
      <c r="D72" s="184"/>
      <c r="E72" s="198"/>
      <c r="F72" s="202"/>
    </row>
    <row r="73" spans="1:6" x14ac:dyDescent="0.25">
      <c r="A73" s="195"/>
      <c r="B73" s="196"/>
      <c r="C73" s="197"/>
      <c r="D73" s="184"/>
      <c r="E73" s="198"/>
      <c r="F73" s="202"/>
    </row>
    <row r="74" spans="1:6" x14ac:dyDescent="0.25">
      <c r="A74" s="195"/>
      <c r="B74" s="196"/>
      <c r="C74" s="197"/>
      <c r="D74" s="184"/>
      <c r="E74" s="198"/>
      <c r="F74" s="202"/>
    </row>
    <row r="75" spans="1:6" x14ac:dyDescent="0.25">
      <c r="A75" s="195"/>
      <c r="B75" s="196"/>
      <c r="C75" s="197"/>
      <c r="D75" s="184"/>
      <c r="E75" s="198"/>
      <c r="F75" s="202"/>
    </row>
    <row r="76" spans="1:6" x14ac:dyDescent="0.25">
      <c r="A76" s="195"/>
      <c r="B76" s="196"/>
      <c r="C76" s="197"/>
      <c r="D76" s="184"/>
      <c r="E76" s="198"/>
      <c r="F76" s="202"/>
    </row>
    <row r="77" spans="1:6" x14ac:dyDescent="0.25">
      <c r="A77" s="195"/>
      <c r="B77" s="196"/>
      <c r="C77" s="197"/>
      <c r="D77" s="184"/>
      <c r="E77" s="198"/>
      <c r="F77" s="202"/>
    </row>
    <row r="78" spans="1:6" x14ac:dyDescent="0.25">
      <c r="A78" s="195"/>
      <c r="B78" s="196"/>
      <c r="C78" s="197"/>
      <c r="D78" s="184"/>
      <c r="E78" s="198"/>
      <c r="F78" s="202"/>
    </row>
    <row r="79" spans="1:6" x14ac:dyDescent="0.25">
      <c r="A79" s="195"/>
      <c r="B79" s="196"/>
      <c r="C79" s="197"/>
      <c r="D79" s="184"/>
      <c r="E79" s="198"/>
      <c r="F79" s="202"/>
    </row>
    <row r="80" spans="1:6" x14ac:dyDescent="0.25">
      <c r="A80" s="195"/>
      <c r="B80" s="196"/>
      <c r="C80" s="197"/>
      <c r="D80" s="184"/>
      <c r="E80" s="198"/>
      <c r="F80" s="202"/>
    </row>
    <row r="81" spans="1:6" x14ac:dyDescent="0.25">
      <c r="A81" s="195"/>
      <c r="B81" s="196"/>
      <c r="C81" s="197"/>
      <c r="D81" s="184"/>
      <c r="E81" s="198"/>
      <c r="F81" s="202"/>
    </row>
    <row r="82" spans="1:6" x14ac:dyDescent="0.25">
      <c r="A82" s="195"/>
      <c r="B82" s="196"/>
      <c r="C82" s="197"/>
      <c r="D82" s="184"/>
      <c r="E82" s="198"/>
      <c r="F82" s="202"/>
    </row>
    <row r="83" spans="1:6" x14ac:dyDescent="0.25">
      <c r="A83" s="195"/>
      <c r="B83" s="196"/>
      <c r="C83" s="197"/>
      <c r="D83" s="184"/>
      <c r="E83" s="198"/>
      <c r="F83" s="202"/>
    </row>
    <row r="84" spans="1:6" x14ac:dyDescent="0.25">
      <c r="A84" s="195"/>
      <c r="B84" s="196"/>
      <c r="C84" s="197"/>
      <c r="D84" s="184"/>
      <c r="E84" s="198"/>
      <c r="F84" s="202"/>
    </row>
    <row r="85" spans="1:6" x14ac:dyDescent="0.25">
      <c r="A85" s="195"/>
      <c r="B85" s="196"/>
      <c r="C85" s="197"/>
      <c r="D85" s="184"/>
      <c r="E85" s="198"/>
      <c r="F85" s="202"/>
    </row>
    <row r="86" spans="1:6" x14ac:dyDescent="0.25">
      <c r="A86" s="195"/>
      <c r="B86" s="196"/>
      <c r="C86" s="197"/>
      <c r="D86" s="184"/>
      <c r="E86" s="198"/>
      <c r="F86" s="202"/>
    </row>
    <row r="87" spans="1:6" x14ac:dyDescent="0.25">
      <c r="A87" s="195"/>
      <c r="B87" s="196"/>
      <c r="C87" s="197"/>
      <c r="D87" s="184"/>
      <c r="E87" s="198"/>
      <c r="F87" s="202"/>
    </row>
    <row r="88" spans="1:6" x14ac:dyDescent="0.25">
      <c r="A88" s="195"/>
      <c r="B88" s="196"/>
      <c r="C88" s="197"/>
      <c r="D88" s="184"/>
      <c r="E88" s="203"/>
      <c r="F88" s="199"/>
    </row>
    <row r="89" spans="1:6" x14ac:dyDescent="0.25">
      <c r="A89" s="195"/>
      <c r="B89" s="196"/>
      <c r="C89" s="197"/>
      <c r="D89" s="184"/>
      <c r="E89" s="198"/>
      <c r="F89" s="199"/>
    </row>
    <row r="90" spans="1:6" x14ac:dyDescent="0.25">
      <c r="A90" s="195"/>
      <c r="B90" s="196"/>
      <c r="C90" s="197"/>
      <c r="D90" s="184"/>
      <c r="E90" s="198"/>
      <c r="F90" s="199"/>
    </row>
    <row r="91" spans="1:6" x14ac:dyDescent="0.25">
      <c r="A91" s="195"/>
      <c r="B91" s="196"/>
      <c r="C91" s="197"/>
      <c r="D91" s="184"/>
      <c r="E91" s="198"/>
      <c r="F91" s="199"/>
    </row>
    <row r="92" spans="1:6" x14ac:dyDescent="0.25">
      <c r="A92" s="195"/>
      <c r="B92" s="196"/>
      <c r="C92" s="197"/>
      <c r="D92" s="184"/>
      <c r="E92" s="198"/>
      <c r="F92" s="199"/>
    </row>
    <row r="93" spans="1:6" x14ac:dyDescent="0.25">
      <c r="A93" s="195"/>
      <c r="B93" s="196"/>
      <c r="C93" s="197"/>
      <c r="D93" s="184"/>
      <c r="E93" s="198"/>
      <c r="F93" s="199"/>
    </row>
    <row r="94" spans="1:6" x14ac:dyDescent="0.25">
      <c r="A94" s="195"/>
      <c r="B94" s="196"/>
      <c r="C94" s="197"/>
      <c r="D94" s="184"/>
      <c r="E94" s="198"/>
      <c r="F94" s="199"/>
    </row>
    <row r="95" spans="1:6" x14ac:dyDescent="0.25">
      <c r="A95" s="195"/>
      <c r="B95" s="196"/>
      <c r="C95" s="197"/>
      <c r="D95" s="184"/>
      <c r="E95" s="198"/>
      <c r="F95" s="199"/>
    </row>
    <row r="96" spans="1:6" x14ac:dyDescent="0.25">
      <c r="A96" s="195"/>
      <c r="B96" s="196"/>
      <c r="C96" s="197"/>
      <c r="D96" s="184"/>
      <c r="E96" s="198"/>
      <c r="F96" s="199"/>
    </row>
    <row r="97" spans="1:6" x14ac:dyDescent="0.25">
      <c r="A97" s="195"/>
      <c r="B97" s="196"/>
      <c r="C97" s="197"/>
      <c r="D97" s="184"/>
      <c r="E97" s="200"/>
      <c r="F97" s="199"/>
    </row>
    <row r="98" spans="1:6" x14ac:dyDescent="0.25">
      <c r="A98" s="195"/>
      <c r="B98" s="196"/>
      <c r="C98" s="197"/>
      <c r="D98" s="184"/>
      <c r="E98" s="200"/>
      <c r="F98" s="201"/>
    </row>
    <row r="99" spans="1:6" x14ac:dyDescent="0.25">
      <c r="A99" s="195"/>
      <c r="B99" s="196"/>
      <c r="C99" s="197"/>
      <c r="D99" s="184"/>
      <c r="E99" s="200"/>
      <c r="F99" s="202"/>
    </row>
    <row r="100" spans="1:6" x14ac:dyDescent="0.25">
      <c r="A100" s="195"/>
      <c r="B100" s="196"/>
      <c r="C100" s="197"/>
      <c r="D100" s="184"/>
      <c r="E100" s="200"/>
      <c r="F100" s="202"/>
    </row>
    <row r="101" spans="1:6" x14ac:dyDescent="0.25">
      <c r="A101" s="195"/>
      <c r="B101" s="196"/>
      <c r="C101" s="197"/>
      <c r="D101" s="184"/>
      <c r="E101" s="200"/>
      <c r="F101" s="202"/>
    </row>
    <row r="102" spans="1:6" x14ac:dyDescent="0.25">
      <c r="A102" s="195"/>
      <c r="B102" s="196"/>
      <c r="C102" s="197"/>
      <c r="D102" s="184"/>
      <c r="E102" s="203"/>
      <c r="F102" s="202"/>
    </row>
    <row r="103" spans="1:6" x14ac:dyDescent="0.25">
      <c r="A103" s="195"/>
      <c r="B103" s="196"/>
      <c r="C103" s="197"/>
      <c r="D103" s="184"/>
      <c r="E103" s="203"/>
      <c r="F103" s="199"/>
    </row>
    <row r="104" spans="1:6" x14ac:dyDescent="0.25">
      <c r="A104" s="195"/>
      <c r="B104" s="196"/>
      <c r="C104" s="197"/>
      <c r="D104" s="184"/>
      <c r="E104" s="198"/>
      <c r="F104" s="205"/>
    </row>
    <row r="105" spans="1:6" ht="13.8" thickBot="1" x14ac:dyDescent="0.3">
      <c r="A105" s="206"/>
      <c r="B105" s="207"/>
      <c r="C105" s="208"/>
      <c r="D105" s="186"/>
      <c r="E105" s="209"/>
      <c r="F105" s="210"/>
    </row>
    <row r="106" spans="1:6" x14ac:dyDescent="0.25">
      <c r="E106" s="161"/>
      <c r="F106" s="161"/>
    </row>
    <row r="107" spans="1:6" x14ac:dyDescent="0.25">
      <c r="E107" s="161"/>
      <c r="F107" s="161"/>
    </row>
    <row r="108" spans="1:6" x14ac:dyDescent="0.25">
      <c r="E108" s="161"/>
      <c r="F108" s="161"/>
    </row>
    <row r="109" spans="1:6" x14ac:dyDescent="0.25">
      <c r="E109" s="161"/>
      <c r="F109" s="161"/>
    </row>
    <row r="110" spans="1:6" x14ac:dyDescent="0.25">
      <c r="E110" s="161"/>
      <c r="F110" s="161"/>
    </row>
    <row r="111" spans="1:6" x14ac:dyDescent="0.25">
      <c r="E111" s="161"/>
      <c r="F111" s="161"/>
    </row>
    <row r="112" spans="1:6" x14ac:dyDescent="0.25">
      <c r="E112" s="161"/>
      <c r="F112" s="161"/>
    </row>
    <row r="113" spans="5:6" x14ac:dyDescent="0.25">
      <c r="E113" s="161"/>
      <c r="F113" s="161"/>
    </row>
    <row r="114" spans="5:6" x14ac:dyDescent="0.25">
      <c r="E114" s="161"/>
      <c r="F114" s="161"/>
    </row>
    <row r="115" spans="5:6" x14ac:dyDescent="0.25">
      <c r="E115" s="161"/>
      <c r="F115" s="161"/>
    </row>
    <row r="116" spans="5:6" x14ac:dyDescent="0.25">
      <c r="E116" s="161"/>
      <c r="F116" s="161"/>
    </row>
    <row r="117" spans="5:6" x14ac:dyDescent="0.25">
      <c r="E117" s="161"/>
      <c r="F117" s="161"/>
    </row>
    <row r="118" spans="5:6" x14ac:dyDescent="0.25">
      <c r="E118" s="161"/>
      <c r="F118" s="161"/>
    </row>
    <row r="119" spans="5:6" x14ac:dyDescent="0.25">
      <c r="E119" s="161"/>
      <c r="F119" s="161"/>
    </row>
    <row r="120" spans="5:6" x14ac:dyDescent="0.25">
      <c r="E120" s="161"/>
      <c r="F120" s="161"/>
    </row>
    <row r="121" spans="5:6" x14ac:dyDescent="0.25">
      <c r="E121" s="161"/>
      <c r="F121" s="161"/>
    </row>
    <row r="122" spans="5:6" x14ac:dyDescent="0.25">
      <c r="E122" s="161"/>
      <c r="F122" s="161"/>
    </row>
    <row r="123" spans="5:6" x14ac:dyDescent="0.25">
      <c r="E123" s="161"/>
      <c r="F123" s="161"/>
    </row>
    <row r="124" spans="5:6" x14ac:dyDescent="0.25">
      <c r="E124" s="161"/>
      <c r="F124" s="161"/>
    </row>
    <row r="125" spans="5:6" x14ac:dyDescent="0.25">
      <c r="E125" s="161"/>
      <c r="F125" s="161"/>
    </row>
    <row r="126" spans="5:6" x14ac:dyDescent="0.25">
      <c r="E126" s="161"/>
      <c r="F126" s="161"/>
    </row>
    <row r="127" spans="5:6" x14ac:dyDescent="0.25">
      <c r="E127" s="161"/>
      <c r="F127" s="161"/>
    </row>
    <row r="128" spans="5:6" x14ac:dyDescent="0.25">
      <c r="E128" s="161"/>
      <c r="F128" s="161"/>
    </row>
    <row r="129" spans="5:6" x14ac:dyDescent="0.25">
      <c r="E129" s="161"/>
      <c r="F129" s="161"/>
    </row>
    <row r="130" spans="5:6" x14ac:dyDescent="0.25">
      <c r="E130" s="161"/>
      <c r="F130" s="161"/>
    </row>
    <row r="131" spans="5:6" x14ac:dyDescent="0.25">
      <c r="E131" s="161"/>
      <c r="F131" s="161"/>
    </row>
    <row r="132" spans="5:6" x14ac:dyDescent="0.25">
      <c r="E132" s="161"/>
      <c r="F132" s="161"/>
    </row>
    <row r="133" spans="5:6" x14ac:dyDescent="0.25">
      <c r="E133" s="161"/>
      <c r="F133" s="161"/>
    </row>
    <row r="134" spans="5:6" x14ac:dyDescent="0.25">
      <c r="E134" s="161"/>
      <c r="F134" s="161"/>
    </row>
    <row r="135" spans="5:6" x14ac:dyDescent="0.25">
      <c r="E135" s="161"/>
      <c r="F135" s="161"/>
    </row>
    <row r="136" spans="5:6" x14ac:dyDescent="0.25">
      <c r="E136" s="161"/>
      <c r="F136" s="161"/>
    </row>
    <row r="137" spans="5:6" x14ac:dyDescent="0.25">
      <c r="E137" s="161"/>
      <c r="F137" s="161"/>
    </row>
    <row r="138" spans="5:6" x14ac:dyDescent="0.25">
      <c r="E138" s="161"/>
      <c r="F138" s="161"/>
    </row>
    <row r="139" spans="5:6" x14ac:dyDescent="0.25">
      <c r="E139" s="161"/>
      <c r="F139" s="161"/>
    </row>
    <row r="140" spans="5:6" x14ac:dyDescent="0.25">
      <c r="E140" s="161"/>
      <c r="F140" s="161"/>
    </row>
    <row r="141" spans="5:6" x14ac:dyDescent="0.25">
      <c r="E141" s="161"/>
      <c r="F141" s="161"/>
    </row>
    <row r="142" spans="5:6" x14ac:dyDescent="0.25">
      <c r="E142" s="161"/>
      <c r="F142" s="161"/>
    </row>
    <row r="143" spans="5:6" x14ac:dyDescent="0.25">
      <c r="E143" s="161"/>
      <c r="F143" s="161"/>
    </row>
    <row r="144" spans="5:6" x14ac:dyDescent="0.25">
      <c r="E144" s="161"/>
      <c r="F144" s="161"/>
    </row>
    <row r="145" spans="5:6" x14ac:dyDescent="0.25">
      <c r="E145" s="161"/>
      <c r="F145" s="161"/>
    </row>
    <row r="146" spans="5:6" x14ac:dyDescent="0.25">
      <c r="E146" s="161"/>
      <c r="F146" s="161"/>
    </row>
    <row r="147" spans="5:6" x14ac:dyDescent="0.25">
      <c r="E147" s="161"/>
      <c r="F147" s="161"/>
    </row>
    <row r="148" spans="5:6" x14ac:dyDescent="0.25">
      <c r="E148" s="161"/>
      <c r="F148" s="161"/>
    </row>
    <row r="149" spans="5:6" x14ac:dyDescent="0.25">
      <c r="E149" s="161"/>
      <c r="F149" s="161"/>
    </row>
    <row r="150" spans="5:6" x14ac:dyDescent="0.25">
      <c r="E150" s="161"/>
      <c r="F150" s="161"/>
    </row>
    <row r="151" spans="5:6" x14ac:dyDescent="0.25">
      <c r="E151" s="161"/>
      <c r="F151" s="161"/>
    </row>
    <row r="152" spans="5:6" x14ac:dyDescent="0.25">
      <c r="E152" s="161"/>
      <c r="F152" s="161"/>
    </row>
    <row r="153" spans="5:6" x14ac:dyDescent="0.25">
      <c r="E153" s="161"/>
      <c r="F153" s="161"/>
    </row>
    <row r="154" spans="5:6" x14ac:dyDescent="0.25">
      <c r="E154" s="161"/>
      <c r="F154" s="161"/>
    </row>
    <row r="155" spans="5:6" x14ac:dyDescent="0.25">
      <c r="E155" s="161"/>
      <c r="F155" s="161"/>
    </row>
    <row r="156" spans="5:6" x14ac:dyDescent="0.25">
      <c r="E156" s="161"/>
      <c r="F156" s="161"/>
    </row>
    <row r="157" spans="5:6" x14ac:dyDescent="0.25">
      <c r="E157" s="161"/>
      <c r="F157" s="161"/>
    </row>
    <row r="158" spans="5:6" x14ac:dyDescent="0.25">
      <c r="E158" s="161"/>
      <c r="F158" s="161"/>
    </row>
    <row r="159" spans="5:6" x14ac:dyDescent="0.25">
      <c r="E159" s="161"/>
      <c r="F159" s="161"/>
    </row>
    <row r="160" spans="5:6" x14ac:dyDescent="0.25">
      <c r="E160" s="161"/>
      <c r="F160" s="161"/>
    </row>
    <row r="161" spans="5:6" x14ac:dyDescent="0.25">
      <c r="E161" s="161"/>
      <c r="F161" s="161"/>
    </row>
    <row r="162" spans="5:6" x14ac:dyDescent="0.25">
      <c r="E162" s="161"/>
      <c r="F162" s="161"/>
    </row>
    <row r="163" spans="5:6" x14ac:dyDescent="0.25">
      <c r="E163" s="161"/>
      <c r="F163" s="161"/>
    </row>
    <row r="164" spans="5:6" x14ac:dyDescent="0.25">
      <c r="E164" s="161"/>
      <c r="F164" s="161"/>
    </row>
    <row r="165" spans="5:6" x14ac:dyDescent="0.25">
      <c r="E165" s="161"/>
      <c r="F165" s="161"/>
    </row>
    <row r="166" spans="5:6" x14ac:dyDescent="0.25">
      <c r="E166" s="161"/>
      <c r="F166" s="161"/>
    </row>
    <row r="167" spans="5:6" x14ac:dyDescent="0.25">
      <c r="E167" s="161"/>
      <c r="F167" s="161"/>
    </row>
    <row r="168" spans="5:6" x14ac:dyDescent="0.25">
      <c r="E168" s="161"/>
      <c r="F168" s="161"/>
    </row>
    <row r="169" spans="5:6" x14ac:dyDescent="0.25">
      <c r="E169" s="161"/>
      <c r="F169" s="161"/>
    </row>
    <row r="170" spans="5:6" x14ac:dyDescent="0.25">
      <c r="E170" s="161"/>
      <c r="F170" s="161"/>
    </row>
    <row r="171" spans="5:6" x14ac:dyDescent="0.25">
      <c r="E171" s="161"/>
      <c r="F171" s="161"/>
    </row>
    <row r="172" spans="5:6" x14ac:dyDescent="0.25">
      <c r="E172" s="161"/>
      <c r="F172" s="161"/>
    </row>
    <row r="173" spans="5:6" x14ac:dyDescent="0.25">
      <c r="E173" s="161"/>
      <c r="F173" s="161"/>
    </row>
    <row r="174" spans="5:6" x14ac:dyDescent="0.25">
      <c r="E174" s="161"/>
      <c r="F174" s="161"/>
    </row>
    <row r="175" spans="5:6" x14ac:dyDescent="0.25">
      <c r="E175" s="161"/>
      <c r="F175" s="161"/>
    </row>
    <row r="176" spans="5:6" x14ac:dyDescent="0.25">
      <c r="E176" s="161"/>
      <c r="F176" s="161"/>
    </row>
    <row r="177" spans="5:6" x14ac:dyDescent="0.25">
      <c r="E177" s="161"/>
      <c r="F177" s="161"/>
    </row>
    <row r="178" spans="5:6" x14ac:dyDescent="0.25">
      <c r="E178" s="161"/>
      <c r="F178" s="161"/>
    </row>
    <row r="179" spans="5:6" x14ac:dyDescent="0.25">
      <c r="E179" s="161"/>
      <c r="F179" s="161"/>
    </row>
    <row r="180" spans="5:6" x14ac:dyDescent="0.25">
      <c r="E180" s="161"/>
      <c r="F180" s="161"/>
    </row>
    <row r="181" spans="5:6" x14ac:dyDescent="0.25">
      <c r="E181" s="161"/>
      <c r="F181" s="161"/>
    </row>
    <row r="182" spans="5:6" x14ac:dyDescent="0.25">
      <c r="E182" s="161"/>
      <c r="F182" s="161"/>
    </row>
    <row r="183" spans="5:6" x14ac:dyDescent="0.25">
      <c r="E183" s="161"/>
      <c r="F183" s="161"/>
    </row>
    <row r="184" spans="5:6" x14ac:dyDescent="0.25">
      <c r="E184" s="161"/>
      <c r="F184" s="161"/>
    </row>
    <row r="185" spans="5:6" x14ac:dyDescent="0.25">
      <c r="E185" s="161"/>
      <c r="F185" s="161"/>
    </row>
    <row r="186" spans="5:6" x14ac:dyDescent="0.25">
      <c r="E186" s="161"/>
      <c r="F186" s="161"/>
    </row>
    <row r="187" spans="5:6" x14ac:dyDescent="0.25">
      <c r="E187" s="161"/>
      <c r="F187" s="161"/>
    </row>
    <row r="188" spans="5:6" x14ac:dyDescent="0.25">
      <c r="E188" s="161"/>
      <c r="F188" s="161"/>
    </row>
    <row r="189" spans="5:6" x14ac:dyDescent="0.25">
      <c r="E189" s="161"/>
      <c r="F189" s="161"/>
    </row>
    <row r="190" spans="5:6" x14ac:dyDescent="0.25">
      <c r="E190" s="161"/>
      <c r="F190" s="161"/>
    </row>
    <row r="191" spans="5:6" x14ac:dyDescent="0.25">
      <c r="E191" s="161"/>
      <c r="F191" s="161"/>
    </row>
    <row r="192" spans="5:6" x14ac:dyDescent="0.25">
      <c r="E192" s="161"/>
      <c r="F192" s="161"/>
    </row>
    <row r="193" spans="5:6" x14ac:dyDescent="0.25">
      <c r="E193" s="161"/>
      <c r="F193" s="161"/>
    </row>
    <row r="194" spans="5:6" x14ac:dyDescent="0.25">
      <c r="E194" s="161"/>
      <c r="F194" s="161"/>
    </row>
    <row r="195" spans="5:6" x14ac:dyDescent="0.25">
      <c r="E195" s="161"/>
      <c r="F195" s="161"/>
    </row>
    <row r="196" spans="5:6" x14ac:dyDescent="0.25">
      <c r="E196" s="161"/>
      <c r="F196" s="161"/>
    </row>
    <row r="197" spans="5:6" x14ac:dyDescent="0.25">
      <c r="E197" s="161"/>
      <c r="F197" s="161"/>
    </row>
    <row r="198" spans="5:6" x14ac:dyDescent="0.25">
      <c r="E198" s="161"/>
      <c r="F198" s="161"/>
    </row>
    <row r="199" spans="5:6" x14ac:dyDescent="0.25">
      <c r="E199" s="161"/>
      <c r="F199" s="161"/>
    </row>
    <row r="200" spans="5:6" x14ac:dyDescent="0.25">
      <c r="E200" s="161"/>
      <c r="F200" s="161"/>
    </row>
    <row r="201" spans="5:6" x14ac:dyDescent="0.25">
      <c r="E201" s="161"/>
      <c r="F201" s="161"/>
    </row>
    <row r="202" spans="5:6" x14ac:dyDescent="0.25">
      <c r="E202" s="161"/>
      <c r="F202" s="161"/>
    </row>
    <row r="203" spans="5:6" x14ac:dyDescent="0.25">
      <c r="E203" s="161"/>
      <c r="F203" s="161"/>
    </row>
    <row r="204" spans="5:6" x14ac:dyDescent="0.25">
      <c r="E204" s="161"/>
      <c r="F204" s="161"/>
    </row>
    <row r="205" spans="5:6" x14ac:dyDescent="0.25">
      <c r="E205" s="161"/>
      <c r="F205" s="161"/>
    </row>
    <row r="206" spans="5:6" x14ac:dyDescent="0.25">
      <c r="E206" s="161"/>
      <c r="F206" s="161"/>
    </row>
    <row r="207" spans="5:6" x14ac:dyDescent="0.25">
      <c r="E207" s="161"/>
      <c r="F207" s="161"/>
    </row>
    <row r="208" spans="5:6" x14ac:dyDescent="0.25">
      <c r="E208" s="161"/>
      <c r="F208" s="161"/>
    </row>
    <row r="209" spans="5:6" x14ac:dyDescent="0.25">
      <c r="E209" s="161"/>
      <c r="F209" s="161"/>
    </row>
    <row r="210" spans="5:6" x14ac:dyDescent="0.25">
      <c r="E210" s="161"/>
      <c r="F210" s="161"/>
    </row>
    <row r="211" spans="5:6" x14ac:dyDescent="0.25">
      <c r="E211" s="161"/>
      <c r="F211" s="161"/>
    </row>
    <row r="212" spans="5:6" x14ac:dyDescent="0.25">
      <c r="E212" s="161"/>
      <c r="F212" s="161"/>
    </row>
    <row r="213" spans="5:6" x14ac:dyDescent="0.25">
      <c r="E213" s="161"/>
      <c r="F213" s="161"/>
    </row>
    <row r="214" spans="5:6" x14ac:dyDescent="0.25">
      <c r="E214" s="161"/>
      <c r="F214" s="161"/>
    </row>
    <row r="215" spans="5:6" x14ac:dyDescent="0.25">
      <c r="E215" s="161"/>
      <c r="F215" s="161"/>
    </row>
    <row r="216" spans="5:6" x14ac:dyDescent="0.25">
      <c r="E216" s="161"/>
      <c r="F216" s="161"/>
    </row>
    <row r="217" spans="5:6" x14ac:dyDescent="0.25">
      <c r="E217" s="161"/>
      <c r="F217" s="161"/>
    </row>
    <row r="218" spans="5:6" x14ac:dyDescent="0.25">
      <c r="E218" s="161"/>
      <c r="F218" s="161"/>
    </row>
    <row r="219" spans="5:6" x14ac:dyDescent="0.25">
      <c r="E219" s="161"/>
      <c r="F219" s="161"/>
    </row>
    <row r="220" spans="5:6" x14ac:dyDescent="0.25">
      <c r="E220" s="161"/>
      <c r="F220" s="161"/>
    </row>
    <row r="221" spans="5:6" x14ac:dyDescent="0.25">
      <c r="E221" s="161"/>
      <c r="F221" s="161"/>
    </row>
    <row r="222" spans="5:6" x14ac:dyDescent="0.25">
      <c r="E222" s="161"/>
      <c r="F222" s="161"/>
    </row>
    <row r="223" spans="5:6" x14ac:dyDescent="0.25">
      <c r="E223" s="161"/>
      <c r="F223" s="161"/>
    </row>
    <row r="224" spans="5:6" x14ac:dyDescent="0.25">
      <c r="E224" s="161"/>
      <c r="F224" s="161"/>
    </row>
    <row r="225" spans="5:6" x14ac:dyDescent="0.25">
      <c r="E225" s="161"/>
      <c r="F225" s="161"/>
    </row>
    <row r="226" spans="5:6" x14ac:dyDescent="0.25">
      <c r="E226" s="161"/>
      <c r="F226" s="161"/>
    </row>
    <row r="227" spans="5:6" x14ac:dyDescent="0.25">
      <c r="E227" s="161"/>
      <c r="F227" s="161"/>
    </row>
    <row r="228" spans="5:6" x14ac:dyDescent="0.25">
      <c r="E228" s="161"/>
      <c r="F228" s="161"/>
    </row>
    <row r="229" spans="5:6" x14ac:dyDescent="0.25">
      <c r="E229" s="161"/>
      <c r="F229" s="161"/>
    </row>
    <row r="230" spans="5:6" x14ac:dyDescent="0.25">
      <c r="E230" s="161"/>
      <c r="F230" s="161"/>
    </row>
    <row r="231" spans="5:6" x14ac:dyDescent="0.25">
      <c r="E231" s="161"/>
      <c r="F231" s="161"/>
    </row>
    <row r="232" spans="5:6" x14ac:dyDescent="0.25">
      <c r="E232" s="161"/>
      <c r="F232" s="161"/>
    </row>
    <row r="233" spans="5:6" x14ac:dyDescent="0.25">
      <c r="E233" s="161"/>
      <c r="F233" s="161"/>
    </row>
    <row r="234" spans="5:6" x14ac:dyDescent="0.25">
      <c r="E234" s="161"/>
      <c r="F234" s="161"/>
    </row>
    <row r="235" spans="5:6" x14ac:dyDescent="0.25">
      <c r="E235" s="161"/>
      <c r="F235" s="161"/>
    </row>
    <row r="236" spans="5:6" x14ac:dyDescent="0.25">
      <c r="E236" s="161"/>
      <c r="F236" s="161"/>
    </row>
    <row r="237" spans="5:6" x14ac:dyDescent="0.25">
      <c r="E237" s="161"/>
      <c r="F237" s="161"/>
    </row>
    <row r="238" spans="5:6" x14ac:dyDescent="0.25">
      <c r="E238" s="161"/>
      <c r="F238" s="161"/>
    </row>
    <row r="239" spans="5:6" x14ac:dyDescent="0.25">
      <c r="E239" s="161"/>
      <c r="F239" s="161"/>
    </row>
    <row r="240" spans="5:6" x14ac:dyDescent="0.25">
      <c r="E240" s="161"/>
      <c r="F240" s="161"/>
    </row>
    <row r="241" spans="5:6" x14ac:dyDescent="0.25">
      <c r="E241" s="161"/>
      <c r="F241" s="161"/>
    </row>
    <row r="242" spans="5:6" x14ac:dyDescent="0.25">
      <c r="E242" s="161"/>
      <c r="F242" s="161"/>
    </row>
    <row r="243" spans="5:6" x14ac:dyDescent="0.25">
      <c r="E243" s="161"/>
      <c r="F243" s="161"/>
    </row>
    <row r="244" spans="5:6" x14ac:dyDescent="0.25">
      <c r="E244" s="161"/>
      <c r="F244" s="161"/>
    </row>
    <row r="245" spans="5:6" x14ac:dyDescent="0.25">
      <c r="E245" s="161"/>
      <c r="F245" s="161"/>
    </row>
    <row r="246" spans="5:6" x14ac:dyDescent="0.25">
      <c r="E246" s="161"/>
      <c r="F246" s="161"/>
    </row>
    <row r="247" spans="5:6" x14ac:dyDescent="0.25">
      <c r="E247" s="161"/>
      <c r="F247" s="161"/>
    </row>
    <row r="248" spans="5:6" x14ac:dyDescent="0.25">
      <c r="E248" s="161"/>
      <c r="F248" s="161"/>
    </row>
    <row r="249" spans="5:6" x14ac:dyDescent="0.25">
      <c r="E249" s="161"/>
      <c r="F249" s="161"/>
    </row>
  </sheetData>
  <sheetProtection algorithmName="SHA-512" hashValue="uc81CiJuehNMrfAdnLgUzM7bUv+injLgm7cZL5ZClUEOLSiFR+cYACXvvm32IGjdYJLFHdHwIMlynrJAv8/deg==" saltValue="lZ3gUWhSZ2H6ww4M4j/BvQ==" spinCount="100000" sheet="1" objects="1" scenarios="1"/>
  <mergeCells count="7">
    <mergeCell ref="A1:F1"/>
    <mergeCell ref="A2:F2"/>
    <mergeCell ref="A3:F3"/>
    <mergeCell ref="B5:B6"/>
    <mergeCell ref="C5:C6"/>
    <mergeCell ref="D5:D6"/>
    <mergeCell ref="A4:F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3" orientation="portrait" r:id="rId1"/>
  <headerFooter>
    <oddHeader>&amp;LCine Lazio International 1 edizione 2026&amp;CDocumento Dati e Calcoli Opera&amp;R&amp;A</oddHead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Tendine!$I$1:$I$9</xm:f>
          </x14:formula1>
          <xm:sqref>B7:B105</xm:sqref>
        </x14:dataValidation>
        <x14:dataValidation type="list" allowBlank="1" showInputMessage="1" showErrorMessage="1" xr:uid="{00000000-0002-0000-0800-000001000000}">
          <x14:formula1>
            <xm:f>Tendine!$H$1:$H$4</xm:f>
          </x14:formula1>
          <xm:sqref>A7:A105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babbea-5692-4a38-b0b3-75edaccbe13f">
      <Terms xmlns="http://schemas.microsoft.com/office/infopath/2007/PartnerControls"/>
    </lcf76f155ced4ddcb4097134ff3c332f>
    <X xmlns="acbabbea-5692-4a38-b0b3-75edaccbe13f">
      <UserInfo>
        <DisplayName/>
        <AccountId xsi:nil="true"/>
        <AccountType/>
      </UserInfo>
    </X>
    <TaxCatchAll xmlns="9f617131-7f78-4b33-ae32-63a5ca2ce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F0FA680A25B4469D7850FAAC558618" ma:contentTypeVersion="17" ma:contentTypeDescription="Creare un nuovo documento." ma:contentTypeScope="" ma:versionID="27f7f66cf8881cb50af5cb737859585a">
  <xsd:schema xmlns:xsd="http://www.w3.org/2001/XMLSchema" xmlns:xs="http://www.w3.org/2001/XMLSchema" xmlns:p="http://schemas.microsoft.com/office/2006/metadata/properties" xmlns:ns2="acbabbea-5692-4a38-b0b3-75edaccbe13f" xmlns:ns3="9f617131-7f78-4b33-ae32-63a5ca2cef75" targetNamespace="http://schemas.microsoft.com/office/2006/metadata/properties" ma:root="true" ma:fieldsID="3046d349d8a230f233f32a979ce45a20" ns2:_="" ns3:_="">
    <xsd:import namespace="acbabbea-5692-4a38-b0b3-75edaccbe13f"/>
    <xsd:import namespace="9f617131-7f78-4b33-ae32-63a5ca2ce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X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abbea-5692-4a38-b0b3-75edaccbe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f7baca0-19a4-4b76-9c5f-e4d88959a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" ma:index="23" nillable="true" ma:displayName="X" ma:format="Dropdown" ma:list="UserInfo" ma:SharePointGroup="0" ma:internalName="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17131-7f78-4b33-ae32-63a5ca2ce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7c12643-fc8f-44ff-a5ff-939d385203c9}" ma:internalName="TaxCatchAll" ma:showField="CatchAllData" ma:web="9f617131-7f78-4b33-ae32-63a5ca2ce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84F33-0158-4701-8A3A-9B402BA0E4B3}">
  <ds:schemaRefs>
    <ds:schemaRef ds:uri="9f617131-7f78-4b33-ae32-63a5ca2cef75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babbea-5692-4a38-b0b3-75edaccbe13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C79465-E012-4FDD-9766-DF503934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abbea-5692-4a38-b0b3-75edaccbe13f"/>
    <ds:schemaRef ds:uri="9f617131-7f78-4b33-ae32-63a5ca2ce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BDCA4-5448-42CE-8E35-2106E2B01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16</vt:i4>
      </vt:variant>
    </vt:vector>
  </HeadingPairs>
  <TitlesOfParts>
    <vt:vector size="26" baseType="lpstr">
      <vt:lpstr>Dati generali</vt:lpstr>
      <vt:lpstr>Coproduttori</vt:lpstr>
      <vt:lpstr>Riprese, Scene e Cast</vt:lpstr>
      <vt:lpstr>Costo C. di Produzione</vt:lpstr>
      <vt:lpstr>Costi Ammissibili</vt:lpstr>
      <vt:lpstr>Contributi</vt:lpstr>
      <vt:lpstr>Coperture finanziarie</vt:lpstr>
      <vt:lpstr>Verifiche</vt:lpstr>
      <vt:lpstr>Impegni assunti</vt:lpstr>
      <vt:lpstr>Tendine</vt:lpstr>
      <vt:lpstr>Contributi!Area_stampa</vt:lpstr>
      <vt:lpstr>'Coperture finanziarie'!Area_stampa</vt:lpstr>
      <vt:lpstr>Coproduttori!Area_stampa</vt:lpstr>
      <vt:lpstr>'Costi Ammissibili'!Area_stampa</vt:lpstr>
      <vt:lpstr>'Costo C. di Produzione'!Area_stampa</vt:lpstr>
      <vt:lpstr>'Dati generali'!Area_stampa</vt:lpstr>
      <vt:lpstr>'Impegni assunti'!Area_stampa</vt:lpstr>
      <vt:lpstr>'Riprese, Scene e Cast'!Area_stampa</vt:lpstr>
      <vt:lpstr>Verifiche!Area_stampa</vt:lpstr>
      <vt:lpstr>'Coperture finanziarie'!Titoli_stampa</vt:lpstr>
      <vt:lpstr>Coproduttori!Titoli_stampa</vt:lpstr>
      <vt:lpstr>'Costi Ammissibili'!Titoli_stampa</vt:lpstr>
      <vt:lpstr>'Costo C. di Produzione'!Titoli_stampa</vt:lpstr>
      <vt:lpstr>'Dati generali'!Titoli_stampa</vt:lpstr>
      <vt:lpstr>'Impegni assunti'!Titoli_stampa</vt:lpstr>
      <vt:lpstr>Verifiche!Titoli_stampa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Andrea Lisi</cp:lastModifiedBy>
  <cp:lastPrinted>2026-02-25T16:36:52Z</cp:lastPrinted>
  <dcterms:created xsi:type="dcterms:W3CDTF">2018-10-23T07:34:10Z</dcterms:created>
  <dcterms:modified xsi:type="dcterms:W3CDTF">2026-04-08T07:16:01Z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0x01010081F0FA680A25B4469D7850FAAC558618</vt:lpwstr>
  </property>
  <property fmtid="{D5CDD505-2E9C-101B-9397-08002B2CF9AE}" pid="3" name="MediaServiceImageTags">
    <vt:lpwstr/>
  </property>
</Properties>
</file>